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sschelling/Documents/Desktop (old)/GLP/Stimmrechtsbeschwerde Frauenfeld KR2020/"/>
    </mc:Choice>
  </mc:AlternateContent>
  <xr:revisionPtr revIDLastSave="0" documentId="8_{5919182E-FFD7-8643-A95A-0563F0F876A8}" xr6:coauthVersionLast="45" xr6:coauthVersionMax="45" xr10:uidLastSave="{00000000-0000-0000-0000-000000000000}"/>
  <bookViews>
    <workbookView xWindow="36500" yWindow="1780" windowWidth="37080" windowHeight="25820" xr2:uid="{FA2300D4-BEAB-2F44-B4AF-FC749F571FC8}"/>
  </bookViews>
  <sheets>
    <sheet name="Bezirk Frauenfeld" sheetId="2" r:id="rId1"/>
    <sheet name="Weitere Städte" sheetId="1" r:id="rId2"/>
    <sheet name="Szenarien" sheetId="3" r:id="rId3"/>
    <sheet name="Grafiken mit Balken" sheetId="4" r:id="rId4"/>
    <sheet name="Grafiken mit Balken ohne Junge" sheetId="5" r:id="rId5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5" l="1"/>
  <c r="M39" i="5"/>
  <c r="M38" i="5"/>
  <c r="M37" i="5"/>
  <c r="M36" i="5"/>
  <c r="M35" i="5"/>
  <c r="M34" i="5"/>
  <c r="M33" i="5"/>
  <c r="M32" i="5"/>
  <c r="L33" i="5"/>
  <c r="L34" i="5"/>
  <c r="L35" i="5"/>
  <c r="L36" i="5"/>
  <c r="L37" i="5"/>
  <c r="L38" i="5"/>
  <c r="L39" i="5"/>
  <c r="L40" i="5"/>
  <c r="L32" i="5"/>
  <c r="B42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B28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B14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P2" i="5"/>
  <c r="B47" i="4"/>
  <c r="B31" i="4"/>
  <c r="B15" i="4"/>
  <c r="K1" i="4"/>
  <c r="K4" i="4"/>
  <c r="K2" i="4"/>
  <c r="K3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P1" i="5"/>
  <c r="P4" i="5"/>
  <c r="P3" i="5"/>
  <c r="I2" i="3"/>
  <c r="G2" i="3"/>
  <c r="E2" i="3"/>
  <c r="C6" i="3"/>
  <c r="I3" i="3"/>
  <c r="G3" i="3"/>
  <c r="H3" i="3"/>
  <c r="E3" i="3"/>
  <c r="F3" i="3"/>
  <c r="J2" i="3"/>
  <c r="H2" i="3"/>
  <c r="F2" i="3"/>
  <c r="C5" i="3"/>
  <c r="D3" i="3"/>
  <c r="D2" i="3"/>
  <c r="B5" i="3"/>
  <c r="I5" i="3"/>
  <c r="I6" i="3"/>
  <c r="J3" i="3"/>
  <c r="E5" i="3"/>
  <c r="E6" i="3"/>
  <c r="E65" i="2"/>
  <c r="D65" i="2"/>
  <c r="K64" i="2"/>
  <c r="J64" i="2"/>
  <c r="E64" i="2"/>
  <c r="D64" i="2"/>
  <c r="K63" i="2"/>
  <c r="J63" i="2"/>
  <c r="E63" i="2"/>
  <c r="D63" i="2"/>
  <c r="K62" i="2"/>
  <c r="J62" i="2"/>
  <c r="E62" i="2"/>
  <c r="D62" i="2"/>
  <c r="K61" i="2"/>
  <c r="J61" i="2"/>
  <c r="E61" i="2"/>
  <c r="D61" i="2"/>
  <c r="K60" i="2"/>
  <c r="J60" i="2"/>
  <c r="E60" i="2"/>
  <c r="D60" i="2"/>
  <c r="K59" i="2"/>
  <c r="J59" i="2"/>
  <c r="E59" i="2"/>
  <c r="D59" i="2"/>
  <c r="K58" i="2"/>
  <c r="J58" i="2"/>
  <c r="E58" i="2"/>
  <c r="D58" i="2"/>
  <c r="K57" i="2"/>
  <c r="J57" i="2"/>
  <c r="E57" i="2"/>
  <c r="D57" i="2"/>
  <c r="K56" i="2"/>
  <c r="J56" i="2"/>
  <c r="E56" i="2"/>
  <c r="D56" i="2"/>
  <c r="K55" i="2"/>
  <c r="J55" i="2"/>
  <c r="E55" i="2"/>
  <c r="D55" i="2"/>
  <c r="E52" i="2"/>
  <c r="D52" i="2"/>
  <c r="K51" i="2"/>
  <c r="J51" i="2"/>
  <c r="E51" i="2"/>
  <c r="D51" i="2"/>
  <c r="K50" i="2"/>
  <c r="J50" i="2"/>
  <c r="E50" i="2"/>
  <c r="D50" i="2"/>
  <c r="K49" i="2"/>
  <c r="J49" i="2"/>
  <c r="E49" i="2"/>
  <c r="D49" i="2"/>
  <c r="K48" i="2"/>
  <c r="J48" i="2"/>
  <c r="E48" i="2"/>
  <c r="D48" i="2"/>
  <c r="K47" i="2"/>
  <c r="J47" i="2"/>
  <c r="E47" i="2"/>
  <c r="D47" i="2"/>
  <c r="K46" i="2"/>
  <c r="J46" i="2"/>
  <c r="E46" i="2"/>
  <c r="D46" i="2"/>
  <c r="K45" i="2"/>
  <c r="J45" i="2"/>
  <c r="E45" i="2"/>
  <c r="D45" i="2"/>
  <c r="K44" i="2"/>
  <c r="J44" i="2"/>
  <c r="E44" i="2"/>
  <c r="K43" i="2"/>
  <c r="J43" i="2"/>
  <c r="E43" i="2"/>
  <c r="D43" i="2"/>
  <c r="K42" i="2"/>
  <c r="J42" i="2"/>
  <c r="E42" i="2"/>
  <c r="D42" i="2"/>
  <c r="E39" i="2"/>
  <c r="D39" i="2"/>
  <c r="K38" i="2"/>
  <c r="J38" i="2"/>
  <c r="E38" i="2"/>
  <c r="D38" i="2"/>
  <c r="K37" i="2"/>
  <c r="J37" i="2"/>
  <c r="E37" i="2"/>
  <c r="D37" i="2"/>
  <c r="K36" i="2"/>
  <c r="J36" i="2"/>
  <c r="E36" i="2"/>
  <c r="D36" i="2"/>
  <c r="K35" i="2"/>
  <c r="J35" i="2"/>
  <c r="E35" i="2"/>
  <c r="D35" i="2"/>
  <c r="K34" i="2"/>
  <c r="J34" i="2"/>
  <c r="E34" i="2"/>
  <c r="D34" i="2"/>
  <c r="K33" i="2"/>
  <c r="J33" i="2"/>
  <c r="E33" i="2"/>
  <c r="D33" i="2"/>
  <c r="K32" i="2"/>
  <c r="J32" i="2"/>
  <c r="E32" i="2"/>
  <c r="D32" i="2"/>
  <c r="K31" i="2"/>
  <c r="E31" i="2"/>
  <c r="D31" i="2"/>
  <c r="K30" i="2"/>
  <c r="J30" i="2"/>
  <c r="E30" i="2"/>
  <c r="D30" i="2"/>
  <c r="K29" i="2"/>
  <c r="J29" i="2"/>
  <c r="E29" i="2"/>
  <c r="D29" i="2"/>
  <c r="E26" i="2"/>
  <c r="D26" i="2"/>
  <c r="K25" i="2"/>
  <c r="J25" i="2"/>
  <c r="E25" i="2"/>
  <c r="D25" i="2"/>
  <c r="K24" i="2"/>
  <c r="J24" i="2"/>
  <c r="E24" i="2"/>
  <c r="D24" i="2"/>
  <c r="K23" i="2"/>
  <c r="J23" i="2"/>
  <c r="E23" i="2"/>
  <c r="D23" i="2"/>
  <c r="K22" i="2"/>
  <c r="J22" i="2"/>
  <c r="E22" i="2"/>
  <c r="D22" i="2"/>
  <c r="K21" i="2"/>
  <c r="J21" i="2"/>
  <c r="E21" i="2"/>
  <c r="D21" i="2"/>
  <c r="K20" i="2"/>
  <c r="J20" i="2"/>
  <c r="E20" i="2"/>
  <c r="D20" i="2"/>
  <c r="K19" i="2"/>
  <c r="J19" i="2"/>
  <c r="E19" i="2"/>
  <c r="D19" i="2"/>
  <c r="K18" i="2"/>
  <c r="J18" i="2"/>
  <c r="E18" i="2"/>
  <c r="D18" i="2"/>
  <c r="K17" i="2"/>
  <c r="J17" i="2"/>
  <c r="E17" i="2"/>
  <c r="D17" i="2"/>
  <c r="K16" i="2"/>
  <c r="J16" i="2"/>
  <c r="E16" i="2"/>
  <c r="D16" i="2"/>
  <c r="E13" i="2"/>
  <c r="D13" i="2"/>
  <c r="K12" i="2"/>
  <c r="J12" i="2"/>
  <c r="E12" i="2"/>
  <c r="D12" i="2"/>
  <c r="K11" i="2"/>
  <c r="J11" i="2"/>
  <c r="E11" i="2"/>
  <c r="D11" i="2"/>
  <c r="K10" i="2"/>
  <c r="J10" i="2"/>
  <c r="E10" i="2"/>
  <c r="D10" i="2"/>
  <c r="P9" i="2"/>
  <c r="O9" i="2"/>
  <c r="N9" i="2"/>
  <c r="K9" i="2"/>
  <c r="J9" i="2"/>
  <c r="E9" i="2"/>
  <c r="D9" i="2"/>
  <c r="P8" i="2"/>
  <c r="O8" i="2"/>
  <c r="N8" i="2"/>
  <c r="K8" i="2"/>
  <c r="J8" i="2"/>
  <c r="E8" i="2"/>
  <c r="D8" i="2"/>
  <c r="P7" i="2"/>
  <c r="O7" i="2"/>
  <c r="N7" i="2"/>
  <c r="K7" i="2"/>
  <c r="J7" i="2"/>
  <c r="P5" i="2"/>
  <c r="E7" i="2"/>
  <c r="D7" i="2"/>
  <c r="P6" i="2"/>
  <c r="O6" i="2"/>
  <c r="N6" i="2"/>
  <c r="K6" i="2"/>
  <c r="J6" i="2"/>
  <c r="E6" i="2"/>
  <c r="D6" i="2"/>
  <c r="O5" i="2"/>
  <c r="N5" i="2"/>
  <c r="K5" i="2"/>
  <c r="J5" i="2"/>
  <c r="E5" i="2"/>
  <c r="D5" i="2"/>
  <c r="K4" i="2"/>
  <c r="J4" i="2"/>
  <c r="E4" i="2"/>
  <c r="D4" i="2"/>
  <c r="K3" i="2"/>
  <c r="J3" i="2"/>
  <c r="E3" i="2"/>
  <c r="D3" i="2"/>
  <c r="N8" i="1"/>
  <c r="N7" i="1"/>
  <c r="N6" i="1"/>
  <c r="N5" i="1"/>
  <c r="J45" i="1"/>
  <c r="J46" i="1"/>
  <c r="P8" i="1"/>
  <c r="J47" i="1"/>
  <c r="J48" i="1"/>
  <c r="J49" i="1"/>
  <c r="J50" i="1"/>
  <c r="J51" i="1"/>
  <c r="K51" i="1"/>
  <c r="K50" i="1"/>
  <c r="K49" i="1"/>
  <c r="K48" i="1"/>
  <c r="K47" i="1"/>
  <c r="K46" i="1"/>
  <c r="K45" i="1"/>
  <c r="K43" i="1"/>
  <c r="J43" i="1"/>
  <c r="K42" i="1"/>
  <c r="J42" i="1"/>
  <c r="K38" i="1"/>
  <c r="J38" i="1"/>
  <c r="K37" i="1"/>
  <c r="J37" i="1"/>
  <c r="K36" i="1"/>
  <c r="J36" i="1"/>
  <c r="K35" i="1"/>
  <c r="J35" i="1"/>
  <c r="K34" i="1"/>
  <c r="J34" i="1"/>
  <c r="K33" i="1"/>
  <c r="J33" i="1"/>
  <c r="P7" i="1"/>
  <c r="K32" i="1"/>
  <c r="J32" i="1"/>
  <c r="K30" i="1"/>
  <c r="J30" i="1"/>
  <c r="K29" i="1"/>
  <c r="J29" i="1"/>
  <c r="K25" i="1"/>
  <c r="J25" i="1"/>
  <c r="K24" i="1"/>
  <c r="J24" i="1"/>
  <c r="K23" i="1"/>
  <c r="J23" i="1"/>
  <c r="K22" i="1"/>
  <c r="J22" i="1"/>
  <c r="K21" i="1"/>
  <c r="J21" i="1"/>
  <c r="K20" i="1"/>
  <c r="J20" i="1"/>
  <c r="P6" i="1"/>
  <c r="K19" i="1"/>
  <c r="J19" i="1"/>
  <c r="K17" i="1"/>
  <c r="J17" i="1"/>
  <c r="K16" i="1"/>
  <c r="J16" i="1"/>
  <c r="K12" i="1"/>
  <c r="J12" i="1"/>
  <c r="K11" i="1"/>
  <c r="J11" i="1"/>
  <c r="K10" i="1"/>
  <c r="J10" i="1"/>
  <c r="K9" i="1"/>
  <c r="J9" i="1"/>
  <c r="K8" i="1"/>
  <c r="J8" i="1"/>
  <c r="K7" i="1"/>
  <c r="J7" i="1"/>
  <c r="P5" i="1"/>
  <c r="K6" i="1"/>
  <c r="J6" i="1"/>
  <c r="K5" i="1"/>
  <c r="J5" i="1"/>
  <c r="K4" i="1"/>
  <c r="J4" i="1"/>
  <c r="K3" i="1"/>
  <c r="J3" i="1"/>
  <c r="D43" i="1"/>
  <c r="E43" i="1"/>
  <c r="E44" i="1"/>
  <c r="D45" i="1"/>
  <c r="E45" i="1"/>
  <c r="D46" i="1"/>
  <c r="O8" i="1"/>
  <c r="E46" i="1"/>
  <c r="D47" i="1"/>
  <c r="E47" i="1"/>
  <c r="D48" i="1"/>
  <c r="E48" i="1"/>
  <c r="D49" i="1"/>
  <c r="E49" i="1"/>
  <c r="D50" i="1"/>
  <c r="E50" i="1"/>
  <c r="E42" i="1"/>
  <c r="D42" i="1"/>
  <c r="D30" i="1"/>
  <c r="E30" i="1"/>
  <c r="D31" i="1"/>
  <c r="E31" i="1"/>
  <c r="D32" i="1"/>
  <c r="E32" i="1"/>
  <c r="D33" i="1"/>
  <c r="O7" i="1"/>
  <c r="E33" i="1"/>
  <c r="D34" i="1"/>
  <c r="E34" i="1"/>
  <c r="D35" i="1"/>
  <c r="E35" i="1"/>
  <c r="D36" i="1"/>
  <c r="E36" i="1"/>
  <c r="D37" i="1"/>
  <c r="E37" i="1"/>
  <c r="E29" i="1"/>
  <c r="D29" i="1"/>
  <c r="D17" i="1"/>
  <c r="E17" i="1"/>
  <c r="D18" i="1"/>
  <c r="E18" i="1"/>
  <c r="D19" i="1"/>
  <c r="E19" i="1"/>
  <c r="D20" i="1"/>
  <c r="O6" i="1"/>
  <c r="E20" i="1"/>
  <c r="D21" i="1"/>
  <c r="E21" i="1"/>
  <c r="D22" i="1"/>
  <c r="E22" i="1"/>
  <c r="D23" i="1"/>
  <c r="E23" i="1"/>
  <c r="D24" i="1"/>
  <c r="E24" i="1"/>
  <c r="D25" i="1"/>
  <c r="E25" i="1"/>
  <c r="E16" i="1"/>
  <c r="D16" i="1"/>
  <c r="D13" i="1"/>
  <c r="E13" i="1"/>
  <c r="D12" i="1"/>
  <c r="E12" i="1"/>
  <c r="D11" i="1"/>
  <c r="E11" i="1"/>
  <c r="E10" i="1"/>
  <c r="E4" i="1"/>
  <c r="E5" i="1"/>
  <c r="E6" i="1"/>
  <c r="E7" i="1"/>
  <c r="E8" i="1"/>
  <c r="E9" i="1"/>
  <c r="E3" i="1"/>
  <c r="D10" i="1"/>
  <c r="D9" i="1"/>
  <c r="D8" i="1"/>
  <c r="D7" i="1"/>
  <c r="O5" i="1"/>
  <c r="D6" i="1"/>
  <c r="D5" i="1"/>
  <c r="D4" i="1"/>
  <c r="D3" i="1"/>
  <c r="G5" i="3"/>
  <c r="G6" i="3"/>
</calcChain>
</file>

<file path=xl/sharedStrings.xml><?xml version="1.0" encoding="utf-8"?>
<sst xmlns="http://schemas.openxmlformats.org/spreadsheetml/2006/main" count="414" uniqueCount="69">
  <si>
    <t>unverändert</t>
  </si>
  <si>
    <t>verändert</t>
  </si>
  <si>
    <t>Total</t>
  </si>
  <si>
    <t>Frauenfeld</t>
  </si>
  <si>
    <t>Faktor</t>
  </si>
  <si>
    <t>CVP 01</t>
  </si>
  <si>
    <t>EDU 02</t>
  </si>
  <si>
    <t>jevp 03</t>
  </si>
  <si>
    <t>FDP 05</t>
  </si>
  <si>
    <t>glp 06</t>
  </si>
  <si>
    <t>EVP 07</t>
  </si>
  <si>
    <t>SVP 09</t>
  </si>
  <si>
    <t>SP 10</t>
  </si>
  <si>
    <t>GP 11</t>
  </si>
  <si>
    <t>BDP 12</t>
  </si>
  <si>
    <t>JG 13</t>
  </si>
  <si>
    <t>Gachnang</t>
  </si>
  <si>
    <t>Matzingen</t>
  </si>
  <si>
    <t>Stettfurt</t>
  </si>
  <si>
    <t>-</t>
  </si>
  <si>
    <t>Diessenhofen</t>
  </si>
  <si>
    <t>EDU 01</t>
  </si>
  <si>
    <t>EVP 03</t>
  </si>
  <si>
    <t>GP 04</t>
  </si>
  <si>
    <t>SP 05</t>
  </si>
  <si>
    <t>CVP 07</t>
  </si>
  <si>
    <t>FDP 08</t>
  </si>
  <si>
    <t>jevp 09</t>
  </si>
  <si>
    <t>SVP 10</t>
  </si>
  <si>
    <t>glp 11</t>
  </si>
  <si>
    <t>Verhältnisse verändert zu unverändert</t>
  </si>
  <si>
    <t>Grünliberale Partei Thurgau</t>
  </si>
  <si>
    <t>Weinfelden</t>
  </si>
  <si>
    <t>Kreuzlingen</t>
  </si>
  <si>
    <t>Arbon</t>
  </si>
  <si>
    <t>Normalbereich: 0.50 - 2.33</t>
  </si>
  <si>
    <t>Normalbereich: 0.63 - 1.64</t>
  </si>
  <si>
    <t>Parteistimmen</t>
  </si>
  <si>
    <t>Gemeinde Frauenfeld</t>
  </si>
  <si>
    <t>Bezirk Frauenfeld</t>
  </si>
  <si>
    <t>glp aktuell</t>
  </si>
  <si>
    <t>total</t>
  </si>
  <si>
    <t>Stimmen für einen Sitz</t>
  </si>
  <si>
    <t>Anteil</t>
  </si>
  <si>
    <t>Anteil100</t>
  </si>
  <si>
    <t>Anteil150</t>
  </si>
  <si>
    <t>Anteil200</t>
  </si>
  <si>
    <t>Reststimmen</t>
  </si>
  <si>
    <t>CVP Liste 01</t>
  </si>
  <si>
    <t>Junge EVP 03</t>
  </si>
  <si>
    <t>GLP 06</t>
  </si>
  <si>
    <t>Grüne 11</t>
  </si>
  <si>
    <t>Junge Grüne 13</t>
  </si>
  <si>
    <t>Grossratswahlen 2020: Wahlzettel in der Stadt Frauenfeld</t>
  </si>
  <si>
    <t>Am Wahlsonntag vom 15.03.2020 publizierte Zahlen</t>
  </si>
  <si>
    <t>Prüfung der Summen</t>
  </si>
  <si>
    <t>Summe aller unveränderten Wahlzettel</t>
  </si>
  <si>
    <t>Prozentualer Anteil von 100 Wahlzellten</t>
  </si>
  <si>
    <t>Prozentualer Anteil von 200 Wahlzellten</t>
  </si>
  <si>
    <t>Veränderung mit 100 zusätzlichen bei der SVP gezählten Wahlzetteln</t>
  </si>
  <si>
    <t>Veränderung mit 200 zusätzlichen bei der SVP gezählten Wahlzetteln</t>
  </si>
  <si>
    <t>GLP 06*</t>
  </si>
  <si>
    <t xml:space="preserve">*Normalbereich verändert/unverändert bei der GLP 0.63 - 1.64	</t>
  </si>
  <si>
    <t>Am Wahlsonntag vom 15.03.2020 publizierte Zahlen, ohne Jungparteien</t>
  </si>
  <si>
    <t>Grüne 04</t>
  </si>
  <si>
    <t>CVP Liste 07</t>
  </si>
  <si>
    <t>Grossratswahlen 2016: Wahlzettel in der Stadt Frauenfeld</t>
  </si>
  <si>
    <t>GLP 11*</t>
  </si>
  <si>
    <t>Am Wahlsonntag vom 10.04.2016 publizierte Zahlen, ohne Jungparteien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</si>
</sst>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2" fontId="0" fillId="0" borderId="1" xfId="1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2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4" borderId="0" xfId="0" applyFill="1"/>
    <xf numFmtId="2" fontId="0" fillId="0" borderId="0" xfId="0" applyNumberFormat="1"/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3" fontId="0" fillId="0" borderId="0" xfId="0" applyNumberFormat="1"/>
    <xf numFmtId="0" fontId="4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right" vertical="center"/>
    </xf>
    <xf numFmtId="3" fontId="0" fillId="5" borderId="0" xfId="0" applyNumberForma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right" vertical="center"/>
    </xf>
    <xf numFmtId="10" fontId="0" fillId="5" borderId="0" xfId="1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2" fontId="0" fillId="5" borderId="3" xfId="0" applyNumberFormat="1" applyFill="1" applyBorder="1" applyAlignment="1">
      <alignment horizontal="right" vertical="center"/>
    </xf>
    <xf numFmtId="2" fontId="5" fillId="5" borderId="3" xfId="0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0" fillId="5" borderId="4" xfId="0" applyFill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3" fontId="0" fillId="5" borderId="4" xfId="0" applyNumberFormat="1" applyFill="1" applyBorder="1" applyAlignment="1">
      <alignment horizontal="right" vertical="center"/>
    </xf>
    <xf numFmtId="0" fontId="2" fillId="5" borderId="7" xfId="0" applyFont="1" applyFill="1" applyBorder="1" applyAlignment="1">
      <alignment vertical="center"/>
    </xf>
    <xf numFmtId="0" fontId="0" fillId="5" borderId="7" xfId="0" applyFill="1" applyBorder="1" applyAlignment="1">
      <alignment horizontal="right" vertical="center"/>
    </xf>
    <xf numFmtId="2" fontId="0" fillId="5" borderId="8" xfId="0" applyNumberFormat="1" applyFill="1" applyBorder="1" applyAlignment="1">
      <alignment horizontal="right" vertical="center"/>
    </xf>
    <xf numFmtId="3" fontId="0" fillId="5" borderId="7" xfId="0" applyNumberForma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vertical="center"/>
    </xf>
    <xf numFmtId="0" fontId="0" fillId="5" borderId="6" xfId="0" applyFill="1" applyBorder="1" applyAlignment="1">
      <alignment horizontal="right" vertical="center"/>
    </xf>
    <xf numFmtId="2" fontId="3" fillId="5" borderId="9" xfId="0" applyNumberFormat="1" applyFont="1" applyFill="1" applyBorder="1" applyAlignment="1">
      <alignment horizontal="right" vertical="center"/>
    </xf>
    <xf numFmtId="3" fontId="0" fillId="5" borderId="6" xfId="0" applyNumberFormat="1" applyFill="1" applyBorder="1" applyAlignment="1">
      <alignment horizontal="right" vertical="center"/>
    </xf>
    <xf numFmtId="0" fontId="6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right" vertical="center"/>
    </xf>
    <xf numFmtId="2" fontId="5" fillId="5" borderId="0" xfId="0" applyNumberFormat="1" applyFont="1" applyFill="1" applyBorder="1" applyAlignment="1">
      <alignment horizontal="right" vertical="center"/>
    </xf>
    <xf numFmtId="3" fontId="5" fillId="5" borderId="0" xfId="0" applyNumberFormat="1" applyFont="1" applyFill="1" applyBorder="1" applyAlignment="1">
      <alignment horizontal="right" vertical="center"/>
    </xf>
    <xf numFmtId="0" fontId="5" fillId="5" borderId="0" xfId="0" applyFont="1" applyFill="1" applyBorder="1" applyAlignment="1">
      <alignment vertical="center"/>
    </xf>
    <xf numFmtId="2" fontId="5" fillId="5" borderId="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5" borderId="0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</cellXfs>
  <cellStyles count="2">
    <cellStyle name="Normal" xfId="0" builtinId="0"/>
    <cellStyle name="Per cent" xfId="1" builtinId="5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3A63-AEDA-3945-BF97-1886B26599B0}">
  <dimension ref="A1:P65"/>
  <sheetViews>
    <sheetView tabSelected="1" workbookViewId="0">
      <selection activeCell="L14" sqref="L14"/>
    </sheetView>
  </sheetViews>
  <sheetFormatPr baseColWidth="10" defaultRowHeight="16" x14ac:dyDescent="0.2"/>
  <cols>
    <col min="1" max="1" width="14.83203125" bestFit="1" customWidth="1"/>
    <col min="2" max="5" width="11.83203125" style="1" customWidth="1"/>
    <col min="6" max="6" width="3.6640625" style="1" customWidth="1"/>
    <col min="7" max="7" width="14.83203125" style="1" bestFit="1" customWidth="1"/>
    <col min="8" max="10" width="11.83203125" style="1" customWidth="1"/>
    <col min="13" max="13" width="8.83203125" style="1" customWidth="1"/>
    <col min="14" max="14" width="12.83203125" style="1" customWidth="1"/>
  </cols>
  <sheetData>
    <row r="1" spans="1:16" x14ac:dyDescent="0.2">
      <c r="B1" s="66">
        <v>2020</v>
      </c>
      <c r="C1" s="66"/>
      <c r="D1" s="66"/>
      <c r="E1" s="66"/>
      <c r="G1" s="67">
        <v>2016</v>
      </c>
      <c r="H1" s="67"/>
      <c r="I1" s="67"/>
      <c r="J1" s="67"/>
      <c r="K1" s="67"/>
      <c r="N1" s="66" t="s">
        <v>30</v>
      </c>
      <c r="O1" s="66"/>
      <c r="P1" s="66"/>
    </row>
    <row r="2" spans="1:16" x14ac:dyDescent="0.2">
      <c r="A2" s="2" t="s">
        <v>3</v>
      </c>
      <c r="B2" s="3" t="s">
        <v>0</v>
      </c>
      <c r="C2" s="3" t="s">
        <v>1</v>
      </c>
      <c r="D2" s="3" t="s">
        <v>4</v>
      </c>
      <c r="E2" s="3" t="s">
        <v>2</v>
      </c>
      <c r="F2" s="5"/>
      <c r="G2" s="2" t="s">
        <v>3</v>
      </c>
      <c r="H2" s="3" t="s">
        <v>0</v>
      </c>
      <c r="I2" s="3" t="s">
        <v>1</v>
      </c>
      <c r="J2" s="3" t="s">
        <v>4</v>
      </c>
      <c r="K2" s="3" t="s">
        <v>2</v>
      </c>
      <c r="N2" s="66" t="s">
        <v>31</v>
      </c>
      <c r="O2" s="66"/>
      <c r="P2" s="66"/>
    </row>
    <row r="3" spans="1:16" x14ac:dyDescent="0.2">
      <c r="A3" s="2" t="s">
        <v>5</v>
      </c>
      <c r="B3" s="3">
        <v>150</v>
      </c>
      <c r="C3" s="3">
        <v>294</v>
      </c>
      <c r="D3" s="4">
        <f t="shared" ref="D3:D13" si="0">C3/B3</f>
        <v>1.96</v>
      </c>
      <c r="E3" s="3">
        <f>B3+C3</f>
        <v>444</v>
      </c>
      <c r="F3" s="5"/>
      <c r="G3" s="2" t="s">
        <v>25</v>
      </c>
      <c r="H3" s="3">
        <v>172</v>
      </c>
      <c r="I3" s="3">
        <v>314</v>
      </c>
      <c r="J3" s="4">
        <f t="shared" ref="J3:J12" si="1">I3/H3</f>
        <v>1.8255813953488371</v>
      </c>
      <c r="K3" s="3">
        <f>H3+I3</f>
        <v>486</v>
      </c>
    </row>
    <row r="4" spans="1:16" x14ac:dyDescent="0.2">
      <c r="A4" s="2" t="s">
        <v>6</v>
      </c>
      <c r="B4" s="3">
        <v>140</v>
      </c>
      <c r="C4" s="3">
        <v>39</v>
      </c>
      <c r="D4" s="4">
        <f t="shared" si="0"/>
        <v>0.27857142857142858</v>
      </c>
      <c r="E4" s="3">
        <f t="shared" ref="E4:E9" si="2">B4+C4</f>
        <v>179</v>
      </c>
      <c r="F4" s="5"/>
      <c r="G4" s="2" t="s">
        <v>21</v>
      </c>
      <c r="H4" s="3">
        <v>128</v>
      </c>
      <c r="I4" s="3">
        <v>64</v>
      </c>
      <c r="J4" s="4">
        <f t="shared" si="1"/>
        <v>0.5</v>
      </c>
      <c r="K4" s="3">
        <f t="shared" ref="K4:K9" si="3">H4+I4</f>
        <v>192</v>
      </c>
      <c r="O4" s="3">
        <v>2020</v>
      </c>
      <c r="P4" s="3">
        <v>2016</v>
      </c>
    </row>
    <row r="5" spans="1:16" x14ac:dyDescent="0.2">
      <c r="A5" s="2" t="s">
        <v>7</v>
      </c>
      <c r="B5" s="3">
        <v>7</v>
      </c>
      <c r="C5" s="3">
        <v>17</v>
      </c>
      <c r="D5" s="4">
        <f t="shared" si="0"/>
        <v>2.4285714285714284</v>
      </c>
      <c r="E5" s="3">
        <f t="shared" si="2"/>
        <v>24</v>
      </c>
      <c r="F5" s="5"/>
      <c r="G5" s="2" t="s">
        <v>27</v>
      </c>
      <c r="H5" s="3">
        <v>12</v>
      </c>
      <c r="I5" s="3">
        <v>19</v>
      </c>
      <c r="J5" s="4">
        <f t="shared" si="1"/>
        <v>1.5833333333333333</v>
      </c>
      <c r="K5" s="3">
        <f t="shared" si="3"/>
        <v>31</v>
      </c>
      <c r="N5" s="8" t="str">
        <f>A2</f>
        <v>Frauenfeld</v>
      </c>
      <c r="O5" s="4">
        <f>D7</f>
        <v>10.481481481481481</v>
      </c>
      <c r="P5" s="4">
        <f>J7</f>
        <v>1.2597402597402598</v>
      </c>
    </row>
    <row r="6" spans="1:16" x14ac:dyDescent="0.2">
      <c r="A6" s="2" t="s">
        <v>8</v>
      </c>
      <c r="B6" s="3">
        <v>288</v>
      </c>
      <c r="C6" s="3">
        <v>548</v>
      </c>
      <c r="D6" s="4">
        <f t="shared" si="0"/>
        <v>1.9027777777777777</v>
      </c>
      <c r="E6" s="3">
        <f t="shared" si="2"/>
        <v>836</v>
      </c>
      <c r="F6" s="5"/>
      <c r="G6" s="2" t="s">
        <v>26</v>
      </c>
      <c r="H6" s="3">
        <v>372</v>
      </c>
      <c r="I6" s="3">
        <v>581</v>
      </c>
      <c r="J6" s="4">
        <f t="shared" si="1"/>
        <v>1.5618279569892473</v>
      </c>
      <c r="K6" s="3">
        <f t="shared" si="3"/>
        <v>953</v>
      </c>
      <c r="N6" s="8" t="str">
        <f>A15</f>
        <v>Gachnang</v>
      </c>
      <c r="O6" s="9">
        <f>D20</f>
        <v>0.93877551020408168</v>
      </c>
      <c r="P6" s="9">
        <f>J20</f>
        <v>1.03125</v>
      </c>
    </row>
    <row r="7" spans="1:16" x14ac:dyDescent="0.2">
      <c r="A7" s="2" t="s">
        <v>9</v>
      </c>
      <c r="B7" s="3">
        <v>27</v>
      </c>
      <c r="C7" s="3">
        <v>283</v>
      </c>
      <c r="D7" s="4">
        <f t="shared" si="0"/>
        <v>10.481481481481481</v>
      </c>
      <c r="E7" s="3">
        <f t="shared" si="2"/>
        <v>310</v>
      </c>
      <c r="F7" s="5"/>
      <c r="G7" s="2" t="s">
        <v>29</v>
      </c>
      <c r="H7" s="3">
        <v>154</v>
      </c>
      <c r="I7" s="3">
        <v>194</v>
      </c>
      <c r="J7" s="4">
        <f t="shared" si="1"/>
        <v>1.2597402597402598</v>
      </c>
      <c r="K7" s="3">
        <f t="shared" si="3"/>
        <v>348</v>
      </c>
      <c r="M7" s="6"/>
      <c r="N7" s="8" t="str">
        <f>A28</f>
        <v>Matzingen</v>
      </c>
      <c r="O7" s="9">
        <f>D33</f>
        <v>0.59375</v>
      </c>
      <c r="P7" s="9">
        <f>J33</f>
        <v>0.5</v>
      </c>
    </row>
    <row r="8" spans="1:16" x14ac:dyDescent="0.2">
      <c r="A8" s="2" t="s">
        <v>10</v>
      </c>
      <c r="B8" s="3">
        <v>123</v>
      </c>
      <c r="C8" s="3">
        <v>102</v>
      </c>
      <c r="D8" s="4">
        <f t="shared" si="0"/>
        <v>0.82926829268292679</v>
      </c>
      <c r="E8" s="3">
        <f t="shared" si="2"/>
        <v>225</v>
      </c>
      <c r="F8" s="5"/>
      <c r="G8" s="2" t="s">
        <v>22</v>
      </c>
      <c r="H8" s="3">
        <v>159</v>
      </c>
      <c r="I8" s="3">
        <v>121</v>
      </c>
      <c r="J8" s="4">
        <f t="shared" si="1"/>
        <v>0.76100628930817615</v>
      </c>
      <c r="K8" s="3">
        <f t="shared" si="3"/>
        <v>280</v>
      </c>
      <c r="M8" s="6"/>
      <c r="N8" s="8" t="str">
        <f>A41</f>
        <v>Stettfurt</v>
      </c>
      <c r="O8" s="9">
        <f>D46</f>
        <v>2.1875</v>
      </c>
      <c r="P8" s="9">
        <f>J46</f>
        <v>1</v>
      </c>
    </row>
    <row r="9" spans="1:16" x14ac:dyDescent="0.2">
      <c r="A9" s="2" t="s">
        <v>11</v>
      </c>
      <c r="B9" s="3">
        <v>747</v>
      </c>
      <c r="C9" s="3">
        <v>578</v>
      </c>
      <c r="D9" s="4">
        <f t="shared" si="0"/>
        <v>0.77376171352074963</v>
      </c>
      <c r="E9" s="3">
        <f t="shared" si="2"/>
        <v>1325</v>
      </c>
      <c r="F9" s="5"/>
      <c r="G9" s="2" t="s">
        <v>28</v>
      </c>
      <c r="H9" s="3">
        <v>590</v>
      </c>
      <c r="I9" s="3">
        <v>573</v>
      </c>
      <c r="J9" s="4">
        <f t="shared" si="1"/>
        <v>0.97118644067796611</v>
      </c>
      <c r="K9" s="3">
        <f t="shared" si="3"/>
        <v>1163</v>
      </c>
      <c r="M9" s="6"/>
      <c r="N9" s="8" t="str">
        <f>A54</f>
        <v>Diessenhofen</v>
      </c>
      <c r="O9" s="9">
        <f>D59</f>
        <v>1.1764705882352942</v>
      </c>
      <c r="P9" s="9">
        <f>J59</f>
        <v>2.3333333333333335</v>
      </c>
    </row>
    <row r="10" spans="1:16" x14ac:dyDescent="0.2">
      <c r="A10" s="2" t="s">
        <v>12</v>
      </c>
      <c r="B10" s="3">
        <v>449</v>
      </c>
      <c r="C10" s="3">
        <v>483</v>
      </c>
      <c r="D10" s="4">
        <f t="shared" si="0"/>
        <v>1.0757238307349666</v>
      </c>
      <c r="E10" s="3">
        <f>B10+C10</f>
        <v>932</v>
      </c>
      <c r="F10" s="5"/>
      <c r="G10" s="2" t="s">
        <v>24</v>
      </c>
      <c r="H10" s="3">
        <v>446</v>
      </c>
      <c r="I10" s="3">
        <v>510</v>
      </c>
      <c r="J10" s="4">
        <f t="shared" si="1"/>
        <v>1.1434977578475336</v>
      </c>
      <c r="K10" s="3">
        <f>H10+I10</f>
        <v>956</v>
      </c>
      <c r="M10" s="6"/>
    </row>
    <row r="11" spans="1:16" x14ac:dyDescent="0.2">
      <c r="A11" s="2" t="s">
        <v>13</v>
      </c>
      <c r="B11" s="3">
        <v>280</v>
      </c>
      <c r="C11" s="3">
        <v>345</v>
      </c>
      <c r="D11" s="4">
        <f t="shared" si="0"/>
        <v>1.2321428571428572</v>
      </c>
      <c r="E11" s="3">
        <f>B11+C11</f>
        <v>625</v>
      </c>
      <c r="F11" s="5"/>
      <c r="G11" s="2" t="s">
        <v>23</v>
      </c>
      <c r="H11" s="3">
        <v>178</v>
      </c>
      <c r="I11" s="3">
        <v>160</v>
      </c>
      <c r="J11" s="4">
        <f t="shared" si="1"/>
        <v>0.898876404494382</v>
      </c>
      <c r="K11" s="3">
        <f>H11+I11</f>
        <v>338</v>
      </c>
      <c r="M11" s="6"/>
      <c r="N11" s="7" t="s">
        <v>35</v>
      </c>
    </row>
    <row r="12" spans="1:16" x14ac:dyDescent="0.2">
      <c r="A12" s="2" t="s">
        <v>14</v>
      </c>
      <c r="B12" s="3">
        <v>32</v>
      </c>
      <c r="C12" s="3">
        <v>25</v>
      </c>
      <c r="D12" s="4">
        <f t="shared" si="0"/>
        <v>0.78125</v>
      </c>
      <c r="E12" s="3">
        <f>B12+C12</f>
        <v>57</v>
      </c>
      <c r="F12" s="5"/>
      <c r="G12" s="2" t="s">
        <v>14</v>
      </c>
      <c r="H12" s="3">
        <v>50</v>
      </c>
      <c r="I12" s="3">
        <v>45</v>
      </c>
      <c r="J12" s="4">
        <f t="shared" si="1"/>
        <v>0.9</v>
      </c>
      <c r="K12" s="3">
        <f>H12+I12</f>
        <v>95</v>
      </c>
      <c r="M12" s="6"/>
    </row>
    <row r="13" spans="1:16" x14ac:dyDescent="0.2">
      <c r="A13" s="2" t="s">
        <v>15</v>
      </c>
      <c r="B13" s="3">
        <v>51</v>
      </c>
      <c r="C13" s="3">
        <v>43</v>
      </c>
      <c r="D13" s="4">
        <f t="shared" si="0"/>
        <v>0.84313725490196079</v>
      </c>
      <c r="E13" s="3">
        <f>B13+C13</f>
        <v>94</v>
      </c>
      <c r="F13" s="5"/>
      <c r="G13" s="2"/>
      <c r="H13" s="3"/>
      <c r="I13" s="3"/>
      <c r="J13" s="4"/>
      <c r="K13" s="3"/>
    </row>
    <row r="14" spans="1:16" x14ac:dyDescent="0.2">
      <c r="G14"/>
      <c r="K14" s="1"/>
    </row>
    <row r="15" spans="1:16" x14ac:dyDescent="0.2">
      <c r="A15" s="2" t="s">
        <v>16</v>
      </c>
      <c r="B15" s="3" t="s">
        <v>0</v>
      </c>
      <c r="C15" s="3" t="s">
        <v>1</v>
      </c>
      <c r="D15" s="3" t="s">
        <v>4</v>
      </c>
      <c r="E15" s="3" t="s">
        <v>2</v>
      </c>
      <c r="F15" s="5"/>
      <c r="G15" s="2" t="s">
        <v>16</v>
      </c>
      <c r="H15" s="3" t="s">
        <v>0</v>
      </c>
      <c r="I15" s="3" t="s">
        <v>1</v>
      </c>
      <c r="J15" s="3" t="s">
        <v>4</v>
      </c>
      <c r="K15" s="3" t="s">
        <v>2</v>
      </c>
    </row>
    <row r="16" spans="1:16" x14ac:dyDescent="0.2">
      <c r="A16" s="2" t="s">
        <v>5</v>
      </c>
      <c r="B16" s="3">
        <v>24</v>
      </c>
      <c r="C16" s="3">
        <v>46</v>
      </c>
      <c r="D16" s="4">
        <f>C16/B16</f>
        <v>1.9166666666666667</v>
      </c>
      <c r="E16" s="3">
        <f>B16+C16</f>
        <v>70</v>
      </c>
      <c r="F16" s="5"/>
      <c r="G16" s="2" t="s">
        <v>25</v>
      </c>
      <c r="H16" s="3">
        <v>16</v>
      </c>
      <c r="I16" s="3">
        <v>48</v>
      </c>
      <c r="J16" s="4">
        <f>I16/H16</f>
        <v>3</v>
      </c>
      <c r="K16" s="3">
        <f>H16+I16</f>
        <v>64</v>
      </c>
    </row>
    <row r="17" spans="1:11" x14ac:dyDescent="0.2">
      <c r="A17" s="2" t="s">
        <v>6</v>
      </c>
      <c r="B17" s="3">
        <v>9</v>
      </c>
      <c r="C17" s="3">
        <v>9</v>
      </c>
      <c r="D17" s="4">
        <f t="shared" ref="D17:D26" si="4">C17/B17</f>
        <v>1</v>
      </c>
      <c r="E17" s="3">
        <f t="shared" ref="E17:E26" si="5">B17+C17</f>
        <v>18</v>
      </c>
      <c r="F17" s="5"/>
      <c r="G17" s="2" t="s">
        <v>21</v>
      </c>
      <c r="H17" s="3">
        <v>9</v>
      </c>
      <c r="I17" s="3">
        <v>10</v>
      </c>
      <c r="J17" s="4">
        <f t="shared" ref="J17:J25" si="6">I17/H17</f>
        <v>1.1111111111111112</v>
      </c>
      <c r="K17" s="3">
        <f t="shared" ref="K17:K25" si="7">H17+I17</f>
        <v>19</v>
      </c>
    </row>
    <row r="18" spans="1:11" x14ac:dyDescent="0.2">
      <c r="A18" s="2" t="s">
        <v>7</v>
      </c>
      <c r="B18" s="3">
        <v>3</v>
      </c>
      <c r="C18" s="3">
        <v>3</v>
      </c>
      <c r="D18" s="4">
        <f t="shared" si="4"/>
        <v>1</v>
      </c>
      <c r="E18" s="3">
        <f t="shared" si="5"/>
        <v>6</v>
      </c>
      <c r="F18" s="5"/>
      <c r="G18" s="2" t="s">
        <v>27</v>
      </c>
      <c r="H18" s="3">
        <v>9</v>
      </c>
      <c r="I18" s="3">
        <v>3</v>
      </c>
      <c r="J18" s="4">
        <f t="shared" si="6"/>
        <v>0.33333333333333331</v>
      </c>
      <c r="K18" s="3">
        <f t="shared" si="7"/>
        <v>12</v>
      </c>
    </row>
    <row r="19" spans="1:11" x14ac:dyDescent="0.2">
      <c r="A19" s="2" t="s">
        <v>8</v>
      </c>
      <c r="B19" s="3">
        <v>35</v>
      </c>
      <c r="C19" s="3">
        <v>75</v>
      </c>
      <c r="D19" s="4">
        <f t="shared" si="4"/>
        <v>2.1428571428571428</v>
      </c>
      <c r="E19" s="3">
        <f t="shared" si="5"/>
        <v>110</v>
      </c>
      <c r="F19" s="5"/>
      <c r="G19" s="2" t="s">
        <v>26</v>
      </c>
      <c r="H19" s="3">
        <v>32</v>
      </c>
      <c r="I19" s="3">
        <v>73</v>
      </c>
      <c r="J19" s="4">
        <f t="shared" si="6"/>
        <v>2.28125</v>
      </c>
      <c r="K19" s="3">
        <f t="shared" si="7"/>
        <v>105</v>
      </c>
    </row>
    <row r="20" spans="1:11" x14ac:dyDescent="0.2">
      <c r="A20" s="2" t="s">
        <v>9</v>
      </c>
      <c r="B20" s="3">
        <v>49</v>
      </c>
      <c r="C20" s="3">
        <v>46</v>
      </c>
      <c r="D20" s="4">
        <f t="shared" si="4"/>
        <v>0.93877551020408168</v>
      </c>
      <c r="E20" s="3">
        <f t="shared" si="5"/>
        <v>95</v>
      </c>
      <c r="F20" s="5"/>
      <c r="G20" s="2" t="s">
        <v>29</v>
      </c>
      <c r="H20" s="3">
        <v>32</v>
      </c>
      <c r="I20" s="3">
        <v>33</v>
      </c>
      <c r="J20" s="4">
        <f t="shared" si="6"/>
        <v>1.03125</v>
      </c>
      <c r="K20" s="3">
        <f t="shared" si="7"/>
        <v>65</v>
      </c>
    </row>
    <row r="21" spans="1:11" x14ac:dyDescent="0.2">
      <c r="A21" s="2" t="s">
        <v>10</v>
      </c>
      <c r="B21" s="3">
        <v>13</v>
      </c>
      <c r="C21" s="3">
        <v>11</v>
      </c>
      <c r="D21" s="4">
        <f t="shared" si="4"/>
        <v>0.84615384615384615</v>
      </c>
      <c r="E21" s="3">
        <f t="shared" si="5"/>
        <v>24</v>
      </c>
      <c r="F21" s="5"/>
      <c r="G21" s="2" t="s">
        <v>22</v>
      </c>
      <c r="H21" s="3">
        <v>13</v>
      </c>
      <c r="I21" s="3">
        <v>12</v>
      </c>
      <c r="J21" s="4">
        <f t="shared" si="6"/>
        <v>0.92307692307692313</v>
      </c>
      <c r="K21" s="3">
        <f t="shared" si="7"/>
        <v>25</v>
      </c>
    </row>
    <row r="22" spans="1:11" x14ac:dyDescent="0.2">
      <c r="A22" s="2" t="s">
        <v>11</v>
      </c>
      <c r="B22" s="3">
        <v>132</v>
      </c>
      <c r="C22" s="3">
        <v>167</v>
      </c>
      <c r="D22" s="4">
        <f t="shared" si="4"/>
        <v>1.2651515151515151</v>
      </c>
      <c r="E22" s="3">
        <f t="shared" si="5"/>
        <v>299</v>
      </c>
      <c r="F22" s="5"/>
      <c r="G22" s="2" t="s">
        <v>28</v>
      </c>
      <c r="H22" s="3">
        <v>101</v>
      </c>
      <c r="I22" s="3">
        <v>120</v>
      </c>
      <c r="J22" s="4">
        <f t="shared" si="6"/>
        <v>1.1881188118811881</v>
      </c>
      <c r="K22" s="3">
        <f t="shared" si="7"/>
        <v>221</v>
      </c>
    </row>
    <row r="23" spans="1:11" x14ac:dyDescent="0.2">
      <c r="A23" s="2" t="s">
        <v>12</v>
      </c>
      <c r="B23" s="3">
        <v>32</v>
      </c>
      <c r="C23" s="3">
        <v>44</v>
      </c>
      <c r="D23" s="4">
        <f t="shared" si="4"/>
        <v>1.375</v>
      </c>
      <c r="E23" s="3">
        <f t="shared" si="5"/>
        <v>76</v>
      </c>
      <c r="F23" s="5"/>
      <c r="G23" s="2" t="s">
        <v>24</v>
      </c>
      <c r="H23" s="3">
        <v>38</v>
      </c>
      <c r="I23" s="3">
        <v>32</v>
      </c>
      <c r="J23" s="4">
        <f t="shared" si="6"/>
        <v>0.84210526315789469</v>
      </c>
      <c r="K23" s="3">
        <f t="shared" si="7"/>
        <v>70</v>
      </c>
    </row>
    <row r="24" spans="1:11" x14ac:dyDescent="0.2">
      <c r="A24" s="2" t="s">
        <v>13</v>
      </c>
      <c r="B24" s="3">
        <v>39</v>
      </c>
      <c r="C24" s="3">
        <v>33</v>
      </c>
      <c r="D24" s="4">
        <f t="shared" si="4"/>
        <v>0.84615384615384615</v>
      </c>
      <c r="E24" s="3">
        <f t="shared" si="5"/>
        <v>72</v>
      </c>
      <c r="F24" s="5"/>
      <c r="G24" s="2" t="s">
        <v>23</v>
      </c>
      <c r="H24" s="3">
        <v>26</v>
      </c>
      <c r="I24" s="3">
        <v>15</v>
      </c>
      <c r="J24" s="4">
        <f t="shared" si="6"/>
        <v>0.57692307692307687</v>
      </c>
      <c r="K24" s="3">
        <f t="shared" si="7"/>
        <v>41</v>
      </c>
    </row>
    <row r="25" spans="1:11" x14ac:dyDescent="0.2">
      <c r="A25" s="2" t="s">
        <v>14</v>
      </c>
      <c r="B25" s="3">
        <v>6</v>
      </c>
      <c r="C25" s="3">
        <v>7</v>
      </c>
      <c r="D25" s="4">
        <f t="shared" si="4"/>
        <v>1.1666666666666667</v>
      </c>
      <c r="E25" s="3">
        <f t="shared" si="5"/>
        <v>13</v>
      </c>
      <c r="F25" s="5"/>
      <c r="G25" s="2" t="s">
        <v>14</v>
      </c>
      <c r="H25" s="3">
        <v>7</v>
      </c>
      <c r="I25" s="3">
        <v>14</v>
      </c>
      <c r="J25" s="4">
        <f t="shared" si="6"/>
        <v>2</v>
      </c>
      <c r="K25" s="3">
        <f t="shared" si="7"/>
        <v>21</v>
      </c>
    </row>
    <row r="26" spans="1:11" x14ac:dyDescent="0.2">
      <c r="A26" s="2" t="s">
        <v>15</v>
      </c>
      <c r="B26" s="3">
        <v>4</v>
      </c>
      <c r="C26" s="3">
        <v>2</v>
      </c>
      <c r="D26" s="4">
        <f t="shared" si="4"/>
        <v>0.5</v>
      </c>
      <c r="E26" s="3">
        <f t="shared" si="5"/>
        <v>6</v>
      </c>
      <c r="F26" s="5"/>
      <c r="G26" s="2"/>
      <c r="H26" s="3"/>
      <c r="I26" s="3"/>
      <c r="J26" s="4"/>
      <c r="K26" s="3"/>
    </row>
    <row r="27" spans="1:11" x14ac:dyDescent="0.2">
      <c r="G27"/>
      <c r="K27" s="1"/>
    </row>
    <row r="28" spans="1:11" x14ac:dyDescent="0.2">
      <c r="A28" s="2" t="s">
        <v>17</v>
      </c>
      <c r="B28" s="3" t="s">
        <v>0</v>
      </c>
      <c r="C28" s="3" t="s">
        <v>1</v>
      </c>
      <c r="D28" s="3" t="s">
        <v>4</v>
      </c>
      <c r="E28" s="3" t="s">
        <v>2</v>
      </c>
      <c r="F28" s="5"/>
      <c r="G28" s="2" t="s">
        <v>17</v>
      </c>
      <c r="H28" s="3" t="s">
        <v>0</v>
      </c>
      <c r="I28" s="3" t="s">
        <v>1</v>
      </c>
      <c r="J28" s="3" t="s">
        <v>4</v>
      </c>
      <c r="K28" s="3" t="s">
        <v>2</v>
      </c>
    </row>
    <row r="29" spans="1:11" x14ac:dyDescent="0.2">
      <c r="A29" s="2" t="s">
        <v>5</v>
      </c>
      <c r="B29" s="3">
        <v>11</v>
      </c>
      <c r="C29" s="3">
        <v>13</v>
      </c>
      <c r="D29" s="4">
        <f>C29/B29</f>
        <v>1.1818181818181819</v>
      </c>
      <c r="E29" s="3">
        <f>B29+C29</f>
        <v>24</v>
      </c>
      <c r="F29" s="5"/>
      <c r="G29" s="2" t="s">
        <v>25</v>
      </c>
      <c r="H29" s="3">
        <v>20</v>
      </c>
      <c r="I29" s="3">
        <v>22</v>
      </c>
      <c r="J29" s="4">
        <f>I29/H29</f>
        <v>1.1000000000000001</v>
      </c>
      <c r="K29" s="3">
        <f>H29+I29</f>
        <v>42</v>
      </c>
    </row>
    <row r="30" spans="1:11" x14ac:dyDescent="0.2">
      <c r="A30" s="2" t="s">
        <v>6</v>
      </c>
      <c r="B30" s="3">
        <v>7</v>
      </c>
      <c r="C30" s="3">
        <v>1</v>
      </c>
      <c r="D30" s="4">
        <f t="shared" ref="D30:D39" si="8">C30/B30</f>
        <v>0.14285714285714285</v>
      </c>
      <c r="E30" s="3">
        <f t="shared" ref="E30:E39" si="9">B30+C30</f>
        <v>8</v>
      </c>
      <c r="F30" s="5"/>
      <c r="G30" s="2" t="s">
        <v>21</v>
      </c>
      <c r="H30" s="3">
        <v>10</v>
      </c>
      <c r="I30" s="3">
        <v>0</v>
      </c>
      <c r="J30" s="4">
        <f t="shared" ref="J30:J38" si="10">I30/H30</f>
        <v>0</v>
      </c>
      <c r="K30" s="3">
        <f t="shared" ref="K30:K38" si="11">H30+I30</f>
        <v>10</v>
      </c>
    </row>
    <row r="31" spans="1:11" x14ac:dyDescent="0.2">
      <c r="A31" s="2" t="s">
        <v>7</v>
      </c>
      <c r="B31" s="3">
        <v>2</v>
      </c>
      <c r="C31" s="3">
        <v>0</v>
      </c>
      <c r="D31" s="4">
        <f t="shared" si="8"/>
        <v>0</v>
      </c>
      <c r="E31" s="3">
        <f t="shared" si="9"/>
        <v>2</v>
      </c>
      <c r="F31" s="5"/>
      <c r="G31" s="2" t="s">
        <v>27</v>
      </c>
      <c r="H31" s="3">
        <v>0</v>
      </c>
      <c r="I31" s="3">
        <v>2</v>
      </c>
      <c r="J31" s="4" t="s">
        <v>19</v>
      </c>
      <c r="K31" s="3">
        <f t="shared" si="11"/>
        <v>2</v>
      </c>
    </row>
    <row r="32" spans="1:11" x14ac:dyDescent="0.2">
      <c r="A32" s="2" t="s">
        <v>8</v>
      </c>
      <c r="B32" s="3">
        <v>19</v>
      </c>
      <c r="C32" s="3">
        <v>15</v>
      </c>
      <c r="D32" s="4">
        <f t="shared" si="8"/>
        <v>0.78947368421052633</v>
      </c>
      <c r="E32" s="3">
        <f t="shared" si="9"/>
        <v>34</v>
      </c>
      <c r="F32" s="5"/>
      <c r="G32" s="2" t="s">
        <v>26</v>
      </c>
      <c r="H32" s="3">
        <v>18</v>
      </c>
      <c r="I32" s="3">
        <v>26</v>
      </c>
      <c r="J32" s="4">
        <f t="shared" si="10"/>
        <v>1.4444444444444444</v>
      </c>
      <c r="K32" s="3">
        <f t="shared" si="11"/>
        <v>44</v>
      </c>
    </row>
    <row r="33" spans="1:11" x14ac:dyDescent="0.2">
      <c r="A33" s="2" t="s">
        <v>9</v>
      </c>
      <c r="B33" s="3">
        <v>32</v>
      </c>
      <c r="C33" s="3">
        <v>19</v>
      </c>
      <c r="D33" s="4">
        <f t="shared" si="8"/>
        <v>0.59375</v>
      </c>
      <c r="E33" s="3">
        <f t="shared" si="9"/>
        <v>51</v>
      </c>
      <c r="F33" s="5"/>
      <c r="G33" s="2" t="s">
        <v>29</v>
      </c>
      <c r="H33" s="3">
        <v>14</v>
      </c>
      <c r="I33" s="3">
        <v>7</v>
      </c>
      <c r="J33" s="4">
        <f t="shared" si="10"/>
        <v>0.5</v>
      </c>
      <c r="K33" s="3">
        <f t="shared" si="11"/>
        <v>21</v>
      </c>
    </row>
    <row r="34" spans="1:11" x14ac:dyDescent="0.2">
      <c r="A34" s="2" t="s">
        <v>10</v>
      </c>
      <c r="B34" s="3">
        <v>9</v>
      </c>
      <c r="C34" s="3">
        <v>4</v>
      </c>
      <c r="D34" s="4">
        <f t="shared" si="8"/>
        <v>0.44444444444444442</v>
      </c>
      <c r="E34" s="3">
        <f t="shared" si="9"/>
        <v>13</v>
      </c>
      <c r="F34" s="5"/>
      <c r="G34" s="2" t="s">
        <v>22</v>
      </c>
      <c r="H34" s="3">
        <v>13</v>
      </c>
      <c r="I34" s="3">
        <v>3</v>
      </c>
      <c r="J34" s="4">
        <f t="shared" si="10"/>
        <v>0.23076923076923078</v>
      </c>
      <c r="K34" s="3">
        <f t="shared" si="11"/>
        <v>16</v>
      </c>
    </row>
    <row r="35" spans="1:11" x14ac:dyDescent="0.2">
      <c r="A35" s="2" t="s">
        <v>11</v>
      </c>
      <c r="B35" s="3">
        <v>93</v>
      </c>
      <c r="C35" s="3">
        <v>100</v>
      </c>
      <c r="D35" s="4">
        <f t="shared" si="8"/>
        <v>1.075268817204301</v>
      </c>
      <c r="E35" s="3">
        <f t="shared" si="9"/>
        <v>193</v>
      </c>
      <c r="F35" s="5"/>
      <c r="G35" s="2" t="s">
        <v>28</v>
      </c>
      <c r="H35" s="3">
        <v>116</v>
      </c>
      <c r="I35" s="3">
        <v>100</v>
      </c>
      <c r="J35" s="4">
        <f t="shared" si="10"/>
        <v>0.86206896551724133</v>
      </c>
      <c r="K35" s="3">
        <f t="shared" si="11"/>
        <v>216</v>
      </c>
    </row>
    <row r="36" spans="1:11" x14ac:dyDescent="0.2">
      <c r="A36" s="2" t="s">
        <v>12</v>
      </c>
      <c r="B36" s="3">
        <v>39</v>
      </c>
      <c r="C36" s="3">
        <v>32</v>
      </c>
      <c r="D36" s="4">
        <f t="shared" si="8"/>
        <v>0.82051282051282048</v>
      </c>
      <c r="E36" s="3">
        <f t="shared" si="9"/>
        <v>71</v>
      </c>
      <c r="F36" s="5"/>
      <c r="G36" s="2" t="s">
        <v>24</v>
      </c>
      <c r="H36" s="3">
        <v>51</v>
      </c>
      <c r="I36" s="3">
        <v>51</v>
      </c>
      <c r="J36" s="4">
        <f t="shared" si="10"/>
        <v>1</v>
      </c>
      <c r="K36" s="3">
        <f t="shared" si="11"/>
        <v>102</v>
      </c>
    </row>
    <row r="37" spans="1:11" x14ac:dyDescent="0.2">
      <c r="A37" s="2" t="s">
        <v>13</v>
      </c>
      <c r="B37" s="3">
        <v>15</v>
      </c>
      <c r="C37" s="3">
        <v>31</v>
      </c>
      <c r="D37" s="4">
        <f t="shared" si="8"/>
        <v>2.0666666666666669</v>
      </c>
      <c r="E37" s="3">
        <f t="shared" si="9"/>
        <v>46</v>
      </c>
      <c r="F37" s="5"/>
      <c r="G37" s="2" t="s">
        <v>23</v>
      </c>
      <c r="H37" s="3">
        <v>16</v>
      </c>
      <c r="I37" s="3">
        <v>9</v>
      </c>
      <c r="J37" s="4">
        <f t="shared" si="10"/>
        <v>0.5625</v>
      </c>
      <c r="K37" s="3">
        <f t="shared" si="11"/>
        <v>25</v>
      </c>
    </row>
    <row r="38" spans="1:11" x14ac:dyDescent="0.2">
      <c r="A38" s="2" t="s">
        <v>14</v>
      </c>
      <c r="B38" s="3">
        <v>4</v>
      </c>
      <c r="C38" s="3">
        <v>2</v>
      </c>
      <c r="D38" s="4">
        <f t="shared" si="8"/>
        <v>0.5</v>
      </c>
      <c r="E38" s="3">
        <f t="shared" si="9"/>
        <v>6</v>
      </c>
      <c r="F38" s="5"/>
      <c r="G38" s="2" t="s">
        <v>14</v>
      </c>
      <c r="H38" s="3">
        <v>5</v>
      </c>
      <c r="I38" s="3">
        <v>10</v>
      </c>
      <c r="J38" s="4">
        <f t="shared" si="10"/>
        <v>2</v>
      </c>
      <c r="K38" s="3">
        <f t="shared" si="11"/>
        <v>15</v>
      </c>
    </row>
    <row r="39" spans="1:11" x14ac:dyDescent="0.2">
      <c r="A39" s="2" t="s">
        <v>15</v>
      </c>
      <c r="B39" s="3">
        <v>3</v>
      </c>
      <c r="C39" s="3">
        <v>0</v>
      </c>
      <c r="D39" s="4">
        <f t="shared" si="8"/>
        <v>0</v>
      </c>
      <c r="E39" s="3">
        <f t="shared" si="9"/>
        <v>3</v>
      </c>
      <c r="F39" s="5"/>
      <c r="G39" s="2"/>
      <c r="H39" s="3"/>
      <c r="I39" s="3"/>
      <c r="J39" s="4"/>
      <c r="K39" s="3"/>
    </row>
    <row r="40" spans="1:11" x14ac:dyDescent="0.2">
      <c r="G40"/>
      <c r="K40" s="1"/>
    </row>
    <row r="41" spans="1:11" x14ac:dyDescent="0.2">
      <c r="A41" s="2" t="s">
        <v>18</v>
      </c>
      <c r="B41" s="3" t="s">
        <v>0</v>
      </c>
      <c r="C41" s="3" t="s">
        <v>1</v>
      </c>
      <c r="D41" s="3" t="s">
        <v>4</v>
      </c>
      <c r="E41" s="3" t="s">
        <v>2</v>
      </c>
      <c r="F41" s="5"/>
      <c r="G41" s="2" t="s">
        <v>18</v>
      </c>
      <c r="H41" s="3" t="s">
        <v>0</v>
      </c>
      <c r="I41" s="3" t="s">
        <v>1</v>
      </c>
      <c r="J41" s="3" t="s">
        <v>4</v>
      </c>
      <c r="K41" s="3" t="s">
        <v>2</v>
      </c>
    </row>
    <row r="42" spans="1:11" x14ac:dyDescent="0.2">
      <c r="A42" s="2" t="s">
        <v>5</v>
      </c>
      <c r="B42" s="3">
        <v>20</v>
      </c>
      <c r="C42" s="3">
        <v>29</v>
      </c>
      <c r="D42" s="4">
        <f>C42/B42</f>
        <v>1.45</v>
      </c>
      <c r="E42" s="3">
        <f>B42+C42</f>
        <v>49</v>
      </c>
      <c r="F42" s="5"/>
      <c r="G42" s="2" t="s">
        <v>25</v>
      </c>
      <c r="H42" s="3">
        <v>15</v>
      </c>
      <c r="I42" s="3">
        <v>34</v>
      </c>
      <c r="J42" s="4">
        <f>I42/H42</f>
        <v>2.2666666666666666</v>
      </c>
      <c r="K42" s="3">
        <f>H42+I42</f>
        <v>49</v>
      </c>
    </row>
    <row r="43" spans="1:11" x14ac:dyDescent="0.2">
      <c r="A43" s="2" t="s">
        <v>6</v>
      </c>
      <c r="B43" s="3">
        <v>11</v>
      </c>
      <c r="C43" s="3">
        <v>9</v>
      </c>
      <c r="D43" s="4">
        <f t="shared" ref="D43:D52" si="12">C43/B43</f>
        <v>0.81818181818181823</v>
      </c>
      <c r="E43" s="3">
        <f t="shared" ref="E43:E52" si="13">B43+C43</f>
        <v>20</v>
      </c>
      <c r="F43" s="5"/>
      <c r="G43" s="2" t="s">
        <v>21</v>
      </c>
      <c r="H43" s="3">
        <v>5</v>
      </c>
      <c r="I43" s="3">
        <v>0</v>
      </c>
      <c r="J43" s="4">
        <f t="shared" ref="J43:J51" si="14">I43/H43</f>
        <v>0</v>
      </c>
      <c r="K43" s="3">
        <f t="shared" ref="K43:K51" si="15">H43+I43</f>
        <v>5</v>
      </c>
    </row>
    <row r="44" spans="1:11" x14ac:dyDescent="0.2">
      <c r="A44" s="2" t="s">
        <v>7</v>
      </c>
      <c r="B44" s="3">
        <v>0</v>
      </c>
      <c r="C44" s="3">
        <v>1</v>
      </c>
      <c r="D44" s="4" t="s">
        <v>19</v>
      </c>
      <c r="E44" s="3">
        <f t="shared" si="13"/>
        <v>1</v>
      </c>
      <c r="F44" s="5"/>
      <c r="G44" s="2" t="s">
        <v>27</v>
      </c>
      <c r="H44" s="3">
        <v>2</v>
      </c>
      <c r="I44" s="3">
        <v>0</v>
      </c>
      <c r="J44" s="4">
        <f t="shared" si="14"/>
        <v>0</v>
      </c>
      <c r="K44" s="3">
        <f t="shared" si="15"/>
        <v>2</v>
      </c>
    </row>
    <row r="45" spans="1:11" x14ac:dyDescent="0.2">
      <c r="A45" s="2" t="s">
        <v>8</v>
      </c>
      <c r="B45" s="3">
        <v>15</v>
      </c>
      <c r="C45" s="3">
        <v>33</v>
      </c>
      <c r="D45" s="4">
        <f t="shared" si="12"/>
        <v>2.2000000000000002</v>
      </c>
      <c r="E45" s="3">
        <f t="shared" si="13"/>
        <v>48</v>
      </c>
      <c r="F45" s="5"/>
      <c r="G45" s="2" t="s">
        <v>26</v>
      </c>
      <c r="H45" s="3">
        <v>25</v>
      </c>
      <c r="I45" s="3">
        <v>21</v>
      </c>
      <c r="J45" s="4">
        <f t="shared" si="14"/>
        <v>0.84</v>
      </c>
      <c r="K45" s="3">
        <f t="shared" si="15"/>
        <v>46</v>
      </c>
    </row>
    <row r="46" spans="1:11" x14ac:dyDescent="0.2">
      <c r="A46" s="2" t="s">
        <v>9</v>
      </c>
      <c r="B46" s="3">
        <v>16</v>
      </c>
      <c r="C46" s="3">
        <v>35</v>
      </c>
      <c r="D46" s="4">
        <f t="shared" si="12"/>
        <v>2.1875</v>
      </c>
      <c r="E46" s="3">
        <f t="shared" si="13"/>
        <v>51</v>
      </c>
      <c r="F46" s="5"/>
      <c r="G46" s="2" t="s">
        <v>29</v>
      </c>
      <c r="H46" s="3">
        <v>8</v>
      </c>
      <c r="I46" s="3">
        <v>8</v>
      </c>
      <c r="J46" s="4">
        <f t="shared" si="14"/>
        <v>1</v>
      </c>
      <c r="K46" s="3">
        <f t="shared" si="15"/>
        <v>16</v>
      </c>
    </row>
    <row r="47" spans="1:11" x14ac:dyDescent="0.2">
      <c r="A47" s="2" t="s">
        <v>10</v>
      </c>
      <c r="B47" s="3">
        <v>3</v>
      </c>
      <c r="C47" s="3">
        <v>6</v>
      </c>
      <c r="D47" s="4">
        <f t="shared" si="12"/>
        <v>2</v>
      </c>
      <c r="E47" s="3">
        <f t="shared" si="13"/>
        <v>9</v>
      </c>
      <c r="F47" s="5"/>
      <c r="G47" s="2" t="s">
        <v>22</v>
      </c>
      <c r="H47" s="3">
        <v>6</v>
      </c>
      <c r="I47" s="3">
        <v>11</v>
      </c>
      <c r="J47" s="4">
        <f t="shared" si="14"/>
        <v>1.8333333333333333</v>
      </c>
      <c r="K47" s="3">
        <f t="shared" si="15"/>
        <v>17</v>
      </c>
    </row>
    <row r="48" spans="1:11" x14ac:dyDescent="0.2">
      <c r="A48" s="2" t="s">
        <v>11</v>
      </c>
      <c r="B48" s="3">
        <v>51</v>
      </c>
      <c r="C48" s="3">
        <v>53</v>
      </c>
      <c r="D48" s="4">
        <f t="shared" si="12"/>
        <v>1.0392156862745099</v>
      </c>
      <c r="E48" s="3">
        <f t="shared" si="13"/>
        <v>104</v>
      </c>
      <c r="F48" s="5"/>
      <c r="G48" s="2" t="s">
        <v>28</v>
      </c>
      <c r="H48" s="3">
        <v>42</v>
      </c>
      <c r="I48" s="3">
        <v>50</v>
      </c>
      <c r="J48" s="4">
        <f t="shared" si="14"/>
        <v>1.1904761904761905</v>
      </c>
      <c r="K48" s="3">
        <f t="shared" si="15"/>
        <v>92</v>
      </c>
    </row>
    <row r="49" spans="1:11" x14ac:dyDescent="0.2">
      <c r="A49" s="2" t="s">
        <v>12</v>
      </c>
      <c r="B49" s="3">
        <v>7</v>
      </c>
      <c r="C49" s="3">
        <v>20</v>
      </c>
      <c r="D49" s="4">
        <f t="shared" si="12"/>
        <v>2.8571428571428572</v>
      </c>
      <c r="E49" s="3">
        <f t="shared" si="13"/>
        <v>27</v>
      </c>
      <c r="F49" s="5"/>
      <c r="G49" s="2" t="s">
        <v>24</v>
      </c>
      <c r="H49" s="3">
        <v>12</v>
      </c>
      <c r="I49" s="3">
        <v>16</v>
      </c>
      <c r="J49" s="4">
        <f t="shared" si="14"/>
        <v>1.3333333333333333</v>
      </c>
      <c r="K49" s="3">
        <f t="shared" si="15"/>
        <v>28</v>
      </c>
    </row>
    <row r="50" spans="1:11" x14ac:dyDescent="0.2">
      <c r="A50" s="2" t="s">
        <v>13</v>
      </c>
      <c r="B50" s="3">
        <v>14</v>
      </c>
      <c r="C50" s="3">
        <v>20</v>
      </c>
      <c r="D50" s="4">
        <f t="shared" si="12"/>
        <v>1.4285714285714286</v>
      </c>
      <c r="E50" s="3">
        <f t="shared" si="13"/>
        <v>34</v>
      </c>
      <c r="F50" s="5"/>
      <c r="G50" s="2" t="s">
        <v>23</v>
      </c>
      <c r="H50" s="3">
        <v>5</v>
      </c>
      <c r="I50" s="3">
        <v>11</v>
      </c>
      <c r="J50" s="4">
        <f t="shared" si="14"/>
        <v>2.2000000000000002</v>
      </c>
      <c r="K50" s="3">
        <f t="shared" si="15"/>
        <v>16</v>
      </c>
    </row>
    <row r="51" spans="1:11" x14ac:dyDescent="0.2">
      <c r="A51" s="2" t="s">
        <v>14</v>
      </c>
      <c r="B51" s="3">
        <v>3</v>
      </c>
      <c r="C51" s="3">
        <v>5</v>
      </c>
      <c r="D51" s="4">
        <f t="shared" si="12"/>
        <v>1.6666666666666667</v>
      </c>
      <c r="E51" s="3">
        <f t="shared" si="13"/>
        <v>8</v>
      </c>
      <c r="F51" s="5"/>
      <c r="G51" s="2" t="s">
        <v>14</v>
      </c>
      <c r="H51" s="3">
        <v>2</v>
      </c>
      <c r="I51" s="3">
        <v>7</v>
      </c>
      <c r="J51" s="4">
        <f t="shared" si="14"/>
        <v>3.5</v>
      </c>
      <c r="K51" s="3">
        <f t="shared" si="15"/>
        <v>9</v>
      </c>
    </row>
    <row r="52" spans="1:11" x14ac:dyDescent="0.2">
      <c r="A52" s="2" t="s">
        <v>15</v>
      </c>
      <c r="B52" s="3">
        <v>3</v>
      </c>
      <c r="C52" s="3">
        <v>3</v>
      </c>
      <c r="D52" s="4">
        <f t="shared" si="12"/>
        <v>1</v>
      </c>
      <c r="E52" s="3">
        <f t="shared" si="13"/>
        <v>6</v>
      </c>
      <c r="F52" s="5"/>
      <c r="G52" s="2"/>
      <c r="H52" s="3"/>
      <c r="I52" s="3"/>
      <c r="J52" s="4"/>
      <c r="K52" s="3"/>
    </row>
    <row r="53" spans="1:11" x14ac:dyDescent="0.2">
      <c r="G53"/>
      <c r="K53" s="1"/>
    </row>
    <row r="54" spans="1:11" x14ac:dyDescent="0.2">
      <c r="A54" s="2" t="s">
        <v>20</v>
      </c>
      <c r="B54" s="3" t="s">
        <v>0</v>
      </c>
      <c r="C54" s="3" t="s">
        <v>1</v>
      </c>
      <c r="D54" s="3" t="s">
        <v>4</v>
      </c>
      <c r="E54" s="3" t="s">
        <v>2</v>
      </c>
      <c r="F54" s="5"/>
      <c r="G54" s="2" t="s">
        <v>20</v>
      </c>
      <c r="H54" s="3" t="s">
        <v>0</v>
      </c>
      <c r="I54" s="3" t="s">
        <v>1</v>
      </c>
      <c r="J54" s="3" t="s">
        <v>4</v>
      </c>
      <c r="K54" s="3" t="s">
        <v>2</v>
      </c>
    </row>
    <row r="55" spans="1:11" x14ac:dyDescent="0.2">
      <c r="A55" s="2" t="s">
        <v>5</v>
      </c>
      <c r="B55" s="3">
        <v>11</v>
      </c>
      <c r="C55" s="3">
        <v>81</v>
      </c>
      <c r="D55" s="4">
        <f>C55/B55</f>
        <v>7.3636363636363633</v>
      </c>
      <c r="E55" s="3">
        <f>B55+C55</f>
        <v>92</v>
      </c>
      <c r="F55" s="5"/>
      <c r="G55" s="2" t="s">
        <v>25</v>
      </c>
      <c r="H55" s="3">
        <v>16</v>
      </c>
      <c r="I55" s="3">
        <v>59</v>
      </c>
      <c r="J55" s="4">
        <f>I55/H55</f>
        <v>3.6875</v>
      </c>
      <c r="K55" s="3">
        <f>H55+I55</f>
        <v>75</v>
      </c>
    </row>
    <row r="56" spans="1:11" x14ac:dyDescent="0.2">
      <c r="A56" s="2" t="s">
        <v>6</v>
      </c>
      <c r="B56" s="3">
        <v>4</v>
      </c>
      <c r="C56" s="3">
        <v>4</v>
      </c>
      <c r="D56" s="4">
        <f t="shared" ref="D56:D65" si="16">C56/B56</f>
        <v>1</v>
      </c>
      <c r="E56" s="3">
        <f t="shared" ref="E56:E65" si="17">B56+C56</f>
        <v>8</v>
      </c>
      <c r="F56" s="5"/>
      <c r="G56" s="2" t="s">
        <v>21</v>
      </c>
      <c r="H56" s="3">
        <v>3</v>
      </c>
      <c r="I56" s="3">
        <v>1</v>
      </c>
      <c r="J56" s="4">
        <f t="shared" ref="J56:J64" si="18">I56/H56</f>
        <v>0.33333333333333331</v>
      </c>
      <c r="K56" s="3">
        <f t="shared" ref="K56:K64" si="19">H56+I56</f>
        <v>4</v>
      </c>
    </row>
    <row r="57" spans="1:11" x14ac:dyDescent="0.2">
      <c r="A57" s="2" t="s">
        <v>7</v>
      </c>
      <c r="B57" s="3">
        <v>2</v>
      </c>
      <c r="C57" s="3">
        <v>2</v>
      </c>
      <c r="D57" s="4">
        <f t="shared" si="16"/>
        <v>1</v>
      </c>
      <c r="E57" s="3">
        <f t="shared" si="17"/>
        <v>4</v>
      </c>
      <c r="F57" s="5"/>
      <c r="G57" s="2" t="s">
        <v>27</v>
      </c>
      <c r="H57" s="3">
        <v>1</v>
      </c>
      <c r="I57" s="3">
        <v>0</v>
      </c>
      <c r="J57" s="4">
        <f t="shared" si="18"/>
        <v>0</v>
      </c>
      <c r="K57" s="3">
        <f t="shared" si="19"/>
        <v>1</v>
      </c>
    </row>
    <row r="58" spans="1:11" x14ac:dyDescent="0.2">
      <c r="A58" s="2" t="s">
        <v>8</v>
      </c>
      <c r="B58" s="3">
        <v>23</v>
      </c>
      <c r="C58" s="3">
        <v>86</v>
      </c>
      <c r="D58" s="4">
        <f t="shared" si="16"/>
        <v>3.7391304347826089</v>
      </c>
      <c r="E58" s="3">
        <f t="shared" si="17"/>
        <v>109</v>
      </c>
      <c r="F58" s="5"/>
      <c r="G58" s="2" t="s">
        <v>26</v>
      </c>
      <c r="H58" s="3">
        <v>20</v>
      </c>
      <c r="I58" s="3">
        <v>71</v>
      </c>
      <c r="J58" s="4">
        <f t="shared" si="18"/>
        <v>3.55</v>
      </c>
      <c r="K58" s="3">
        <f t="shared" si="19"/>
        <v>91</v>
      </c>
    </row>
    <row r="59" spans="1:11" x14ac:dyDescent="0.2">
      <c r="A59" s="2" t="s">
        <v>9</v>
      </c>
      <c r="B59" s="3">
        <v>17</v>
      </c>
      <c r="C59" s="3">
        <v>20</v>
      </c>
      <c r="D59" s="4">
        <f t="shared" si="16"/>
        <v>1.1764705882352942</v>
      </c>
      <c r="E59" s="3">
        <f t="shared" si="17"/>
        <v>37</v>
      </c>
      <c r="F59" s="5"/>
      <c r="G59" s="2" t="s">
        <v>29</v>
      </c>
      <c r="H59" s="3">
        <v>6</v>
      </c>
      <c r="I59" s="3">
        <v>14</v>
      </c>
      <c r="J59" s="4">
        <f t="shared" si="18"/>
        <v>2.3333333333333335</v>
      </c>
      <c r="K59" s="3">
        <f t="shared" si="19"/>
        <v>20</v>
      </c>
    </row>
    <row r="60" spans="1:11" x14ac:dyDescent="0.2">
      <c r="A60" s="2" t="s">
        <v>10</v>
      </c>
      <c r="B60" s="3">
        <v>2</v>
      </c>
      <c r="C60" s="3">
        <v>8</v>
      </c>
      <c r="D60" s="4">
        <f t="shared" si="16"/>
        <v>4</v>
      </c>
      <c r="E60" s="3">
        <f t="shared" si="17"/>
        <v>10</v>
      </c>
      <c r="F60" s="5"/>
      <c r="G60" s="2" t="s">
        <v>22</v>
      </c>
      <c r="H60" s="3">
        <v>5</v>
      </c>
      <c r="I60" s="3">
        <v>3</v>
      </c>
      <c r="J60" s="4">
        <f t="shared" si="18"/>
        <v>0.6</v>
      </c>
      <c r="K60" s="3">
        <f t="shared" si="19"/>
        <v>8</v>
      </c>
    </row>
    <row r="61" spans="1:11" x14ac:dyDescent="0.2">
      <c r="A61" s="2" t="s">
        <v>11</v>
      </c>
      <c r="B61" s="3">
        <v>74</v>
      </c>
      <c r="C61" s="3">
        <v>88</v>
      </c>
      <c r="D61" s="4">
        <f t="shared" si="16"/>
        <v>1.1891891891891893</v>
      </c>
      <c r="E61" s="3">
        <f t="shared" si="17"/>
        <v>162</v>
      </c>
      <c r="F61" s="5"/>
      <c r="G61" s="2" t="s">
        <v>28</v>
      </c>
      <c r="H61" s="3">
        <v>70</v>
      </c>
      <c r="I61" s="3">
        <v>113</v>
      </c>
      <c r="J61" s="4">
        <f t="shared" si="18"/>
        <v>1.6142857142857143</v>
      </c>
      <c r="K61" s="3">
        <f t="shared" si="19"/>
        <v>183</v>
      </c>
    </row>
    <row r="62" spans="1:11" x14ac:dyDescent="0.2">
      <c r="A62" s="2" t="s">
        <v>12</v>
      </c>
      <c r="B62" s="3">
        <v>49</v>
      </c>
      <c r="C62" s="3">
        <v>93</v>
      </c>
      <c r="D62" s="4">
        <f t="shared" si="16"/>
        <v>1.8979591836734695</v>
      </c>
      <c r="E62" s="3">
        <f t="shared" si="17"/>
        <v>142</v>
      </c>
      <c r="F62" s="5"/>
      <c r="G62" s="2" t="s">
        <v>24</v>
      </c>
      <c r="H62" s="3">
        <v>64</v>
      </c>
      <c r="I62" s="3">
        <v>52</v>
      </c>
      <c r="J62" s="4">
        <f t="shared" si="18"/>
        <v>0.8125</v>
      </c>
      <c r="K62" s="3">
        <f t="shared" si="19"/>
        <v>116</v>
      </c>
    </row>
    <row r="63" spans="1:11" x14ac:dyDescent="0.2">
      <c r="A63" s="2" t="s">
        <v>13</v>
      </c>
      <c r="B63" s="3">
        <v>35</v>
      </c>
      <c r="C63" s="3">
        <v>22</v>
      </c>
      <c r="D63" s="4">
        <f t="shared" si="16"/>
        <v>0.62857142857142856</v>
      </c>
      <c r="E63" s="3">
        <f t="shared" si="17"/>
        <v>57</v>
      </c>
      <c r="F63" s="5"/>
      <c r="G63" s="2" t="s">
        <v>23</v>
      </c>
      <c r="H63" s="3">
        <v>16</v>
      </c>
      <c r="I63" s="3">
        <v>10</v>
      </c>
      <c r="J63" s="4">
        <f t="shared" si="18"/>
        <v>0.625</v>
      </c>
      <c r="K63" s="3">
        <f t="shared" si="19"/>
        <v>26</v>
      </c>
    </row>
    <row r="64" spans="1:11" x14ac:dyDescent="0.2">
      <c r="A64" s="2" t="s">
        <v>14</v>
      </c>
      <c r="B64" s="3">
        <v>4</v>
      </c>
      <c r="C64" s="3">
        <v>15</v>
      </c>
      <c r="D64" s="4">
        <f t="shared" si="16"/>
        <v>3.75</v>
      </c>
      <c r="E64" s="3">
        <f t="shared" si="17"/>
        <v>19</v>
      </c>
      <c r="F64" s="5"/>
      <c r="G64" s="2" t="s">
        <v>14</v>
      </c>
      <c r="H64" s="3">
        <v>8</v>
      </c>
      <c r="I64" s="3">
        <v>18</v>
      </c>
      <c r="J64" s="4">
        <f t="shared" si="18"/>
        <v>2.25</v>
      </c>
      <c r="K64" s="3">
        <f t="shared" si="19"/>
        <v>26</v>
      </c>
    </row>
    <row r="65" spans="1:11" x14ac:dyDescent="0.2">
      <c r="A65" s="2" t="s">
        <v>15</v>
      </c>
      <c r="B65" s="3">
        <v>2</v>
      </c>
      <c r="C65" s="3">
        <v>3</v>
      </c>
      <c r="D65" s="4">
        <f t="shared" si="16"/>
        <v>1.5</v>
      </c>
      <c r="E65" s="3">
        <f t="shared" si="17"/>
        <v>5</v>
      </c>
      <c r="F65" s="5"/>
      <c r="G65" s="2"/>
      <c r="H65" s="3"/>
      <c r="I65" s="3"/>
      <c r="J65" s="4"/>
      <c r="K65" s="3"/>
    </row>
  </sheetData>
  <mergeCells count="4">
    <mergeCell ref="B1:E1"/>
    <mergeCell ref="G1:K1"/>
    <mergeCell ref="N1:P1"/>
    <mergeCell ref="N2:P2"/>
  </mergeCells>
  <conditionalFormatting sqref="D3:D65">
    <cfRule type="top10" dxfId="3" priority="14" percent="1" rank="10"/>
  </conditionalFormatting>
  <conditionalFormatting sqref="D1:D104857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6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top10" dxfId="2" priority="12" percent="1" rank="10"/>
  </conditionalFormatting>
  <conditionalFormatting sqref="J2:J6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P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max"/>
        <color rgb="FFFFEF9C"/>
        <color rgb="FF63BE7B"/>
      </colorScale>
    </cfRule>
  </conditionalFormatting>
  <conditionalFormatting sqref="D16:D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D2:D6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6DF1-C2DE-A247-B756-0AEA2638F5E8}">
  <dimension ref="A1:P52"/>
  <sheetViews>
    <sheetView workbookViewId="0">
      <selection activeCell="N10" sqref="N10:O10"/>
    </sheetView>
  </sheetViews>
  <sheetFormatPr baseColWidth="10" defaultRowHeight="16" x14ac:dyDescent="0.2"/>
  <cols>
    <col min="1" max="1" width="14.83203125" bestFit="1" customWidth="1"/>
    <col min="2" max="5" width="11.83203125" style="1" customWidth="1"/>
    <col min="6" max="6" width="3.6640625" style="1" customWidth="1"/>
    <col min="7" max="7" width="14.83203125" style="1" bestFit="1" customWidth="1"/>
    <col min="8" max="10" width="11.83203125" style="1" customWidth="1"/>
    <col min="13" max="13" width="8.83203125" style="1" customWidth="1"/>
    <col min="14" max="14" width="12.83203125" style="1" customWidth="1"/>
  </cols>
  <sheetData>
    <row r="1" spans="1:16" x14ac:dyDescent="0.2">
      <c r="B1" s="66">
        <v>2020</v>
      </c>
      <c r="C1" s="66"/>
      <c r="D1" s="66"/>
      <c r="E1" s="66"/>
      <c r="G1" s="67">
        <v>2016</v>
      </c>
      <c r="H1" s="67"/>
      <c r="I1" s="67"/>
      <c r="J1" s="67"/>
      <c r="K1" s="67"/>
      <c r="N1" s="66" t="s">
        <v>30</v>
      </c>
      <c r="O1" s="66"/>
      <c r="P1" s="66"/>
    </row>
    <row r="2" spans="1:16" x14ac:dyDescent="0.2">
      <c r="A2" s="2" t="s">
        <v>3</v>
      </c>
      <c r="B2" s="3" t="s">
        <v>0</v>
      </c>
      <c r="C2" s="3" t="s">
        <v>1</v>
      </c>
      <c r="D2" s="3" t="s">
        <v>4</v>
      </c>
      <c r="E2" s="3" t="s">
        <v>2</v>
      </c>
      <c r="F2" s="5"/>
      <c r="G2" s="2" t="s">
        <v>3</v>
      </c>
      <c r="H2" s="3" t="s">
        <v>0</v>
      </c>
      <c r="I2" s="3" t="s">
        <v>1</v>
      </c>
      <c r="J2" s="3" t="s">
        <v>4</v>
      </c>
      <c r="K2" s="3" t="s">
        <v>2</v>
      </c>
      <c r="N2" s="66" t="s">
        <v>31</v>
      </c>
      <c r="O2" s="66"/>
      <c r="P2" s="66"/>
    </row>
    <row r="3" spans="1:16" x14ac:dyDescent="0.2">
      <c r="A3" s="2" t="s">
        <v>5</v>
      </c>
      <c r="B3" s="3">
        <v>150</v>
      </c>
      <c r="C3" s="3">
        <v>294</v>
      </c>
      <c r="D3" s="4">
        <f t="shared" ref="D3:D13" si="0">C3/B3</f>
        <v>1.96</v>
      </c>
      <c r="E3" s="3">
        <f>B3+C3</f>
        <v>444</v>
      </c>
      <c r="F3" s="5"/>
      <c r="G3" s="2" t="s">
        <v>25</v>
      </c>
      <c r="H3" s="3">
        <v>172</v>
      </c>
      <c r="I3" s="3">
        <v>314</v>
      </c>
      <c r="J3" s="4">
        <f t="shared" ref="J3:J12" si="1">I3/H3</f>
        <v>1.8255813953488371</v>
      </c>
      <c r="K3" s="3">
        <f>H3+I3</f>
        <v>486</v>
      </c>
    </row>
    <row r="4" spans="1:16" x14ac:dyDescent="0.2">
      <c r="A4" s="2" t="s">
        <v>6</v>
      </c>
      <c r="B4" s="3">
        <v>140</v>
      </c>
      <c r="C4" s="3">
        <v>39</v>
      </c>
      <c r="D4" s="4">
        <f t="shared" si="0"/>
        <v>0.27857142857142858</v>
      </c>
      <c r="E4" s="3">
        <f t="shared" ref="E4:E9" si="2">B4+C4</f>
        <v>179</v>
      </c>
      <c r="F4" s="5"/>
      <c r="G4" s="2" t="s">
        <v>21</v>
      </c>
      <c r="H4" s="3">
        <v>128</v>
      </c>
      <c r="I4" s="3">
        <v>64</v>
      </c>
      <c r="J4" s="4">
        <f t="shared" si="1"/>
        <v>0.5</v>
      </c>
      <c r="K4" s="3">
        <f t="shared" ref="K4:K9" si="3">H4+I4</f>
        <v>192</v>
      </c>
      <c r="O4" s="3">
        <v>2020</v>
      </c>
      <c r="P4" s="3">
        <v>2016</v>
      </c>
    </row>
    <row r="5" spans="1:16" x14ac:dyDescent="0.2">
      <c r="A5" s="2" t="s">
        <v>7</v>
      </c>
      <c r="B5" s="3">
        <v>7</v>
      </c>
      <c r="C5" s="3">
        <v>17</v>
      </c>
      <c r="D5" s="4">
        <f t="shared" si="0"/>
        <v>2.4285714285714284</v>
      </c>
      <c r="E5" s="3">
        <f t="shared" si="2"/>
        <v>24</v>
      </c>
      <c r="F5" s="5"/>
      <c r="G5" s="2" t="s">
        <v>27</v>
      </c>
      <c r="H5" s="3">
        <v>12</v>
      </c>
      <c r="I5" s="3">
        <v>19</v>
      </c>
      <c r="J5" s="4">
        <f t="shared" si="1"/>
        <v>1.5833333333333333</v>
      </c>
      <c r="K5" s="3">
        <f t="shared" si="3"/>
        <v>31</v>
      </c>
      <c r="N5" s="8" t="str">
        <f>A2</f>
        <v>Frauenfeld</v>
      </c>
      <c r="O5" s="4">
        <f>D7</f>
        <v>10.481481481481481</v>
      </c>
      <c r="P5" s="4">
        <f>J7</f>
        <v>1.2597402597402598</v>
      </c>
    </row>
    <row r="6" spans="1:16" x14ac:dyDescent="0.2">
      <c r="A6" s="2" t="s">
        <v>8</v>
      </c>
      <c r="B6" s="3">
        <v>288</v>
      </c>
      <c r="C6" s="3">
        <v>548</v>
      </c>
      <c r="D6" s="4">
        <f t="shared" si="0"/>
        <v>1.9027777777777777</v>
      </c>
      <c r="E6" s="3">
        <f t="shared" si="2"/>
        <v>836</v>
      </c>
      <c r="F6" s="5"/>
      <c r="G6" s="2" t="s">
        <v>26</v>
      </c>
      <c r="H6" s="3">
        <v>372</v>
      </c>
      <c r="I6" s="3">
        <v>581</v>
      </c>
      <c r="J6" s="4">
        <f t="shared" si="1"/>
        <v>1.5618279569892473</v>
      </c>
      <c r="K6" s="3">
        <f t="shared" si="3"/>
        <v>953</v>
      </c>
      <c r="N6" s="8" t="str">
        <f>A15</f>
        <v>Weinfelden</v>
      </c>
      <c r="O6" s="9">
        <f>D20</f>
        <v>1.5142857142857142</v>
      </c>
      <c r="P6" s="9">
        <f>J20</f>
        <v>1.6428571428571428</v>
      </c>
    </row>
    <row r="7" spans="1:16" x14ac:dyDescent="0.2">
      <c r="A7" s="2" t="s">
        <v>9</v>
      </c>
      <c r="B7" s="3">
        <v>27</v>
      </c>
      <c r="C7" s="3">
        <v>283</v>
      </c>
      <c r="D7" s="4">
        <f t="shared" si="0"/>
        <v>10.481481481481481</v>
      </c>
      <c r="E7" s="3">
        <f t="shared" si="2"/>
        <v>310</v>
      </c>
      <c r="F7" s="5"/>
      <c r="G7" s="2" t="s">
        <v>29</v>
      </c>
      <c r="H7" s="3">
        <v>154</v>
      </c>
      <c r="I7" s="3">
        <v>194</v>
      </c>
      <c r="J7" s="4">
        <f t="shared" si="1"/>
        <v>1.2597402597402598</v>
      </c>
      <c r="K7" s="3">
        <f t="shared" si="3"/>
        <v>348</v>
      </c>
      <c r="M7" s="6"/>
      <c r="N7" s="8" t="str">
        <f>A28</f>
        <v>Kreuzlingen</v>
      </c>
      <c r="O7" s="9">
        <f>D33</f>
        <v>1.2421052631578948</v>
      </c>
      <c r="P7" s="9">
        <f>J33</f>
        <v>1.3333333333333333</v>
      </c>
    </row>
    <row r="8" spans="1:16" x14ac:dyDescent="0.2">
      <c r="A8" s="2" t="s">
        <v>10</v>
      </c>
      <c r="B8" s="3">
        <v>123</v>
      </c>
      <c r="C8" s="3">
        <v>102</v>
      </c>
      <c r="D8" s="4">
        <f t="shared" si="0"/>
        <v>0.82926829268292679</v>
      </c>
      <c r="E8" s="3">
        <f t="shared" si="2"/>
        <v>225</v>
      </c>
      <c r="F8" s="5"/>
      <c r="G8" s="2" t="s">
        <v>22</v>
      </c>
      <c r="H8" s="3">
        <v>159</v>
      </c>
      <c r="I8" s="3">
        <v>121</v>
      </c>
      <c r="J8" s="4">
        <f t="shared" si="1"/>
        <v>0.76100628930817615</v>
      </c>
      <c r="K8" s="3">
        <f t="shared" si="3"/>
        <v>280</v>
      </c>
      <c r="M8" s="6"/>
      <c r="N8" s="8" t="str">
        <f>A41</f>
        <v>Arbon</v>
      </c>
      <c r="O8" s="9">
        <f>D46</f>
        <v>0.625</v>
      </c>
      <c r="P8" s="9">
        <f>J46</f>
        <v>1.0769230769230769</v>
      </c>
    </row>
    <row r="9" spans="1:16" x14ac:dyDescent="0.2">
      <c r="A9" s="2" t="s">
        <v>11</v>
      </c>
      <c r="B9" s="3">
        <v>747</v>
      </c>
      <c r="C9" s="3">
        <v>578</v>
      </c>
      <c r="D9" s="4">
        <f t="shared" si="0"/>
        <v>0.77376171352074963</v>
      </c>
      <c r="E9" s="3">
        <f t="shared" si="2"/>
        <v>1325</v>
      </c>
      <c r="F9" s="5"/>
      <c r="G9" s="2" t="s">
        <v>28</v>
      </c>
      <c r="H9" s="3">
        <v>590</v>
      </c>
      <c r="I9" s="3">
        <v>573</v>
      </c>
      <c r="J9" s="4">
        <f t="shared" si="1"/>
        <v>0.97118644067796611</v>
      </c>
      <c r="K9" s="3">
        <f t="shared" si="3"/>
        <v>1163</v>
      </c>
      <c r="M9" s="6"/>
    </row>
    <row r="10" spans="1:16" x14ac:dyDescent="0.2">
      <c r="A10" s="2" t="s">
        <v>12</v>
      </c>
      <c r="B10" s="3">
        <v>449</v>
      </c>
      <c r="C10" s="3">
        <v>483</v>
      </c>
      <c r="D10" s="4">
        <f t="shared" si="0"/>
        <v>1.0757238307349666</v>
      </c>
      <c r="E10" s="3">
        <f>B10+C10</f>
        <v>932</v>
      </c>
      <c r="F10" s="5"/>
      <c r="G10" s="2" t="s">
        <v>24</v>
      </c>
      <c r="H10" s="3">
        <v>446</v>
      </c>
      <c r="I10" s="3">
        <v>510</v>
      </c>
      <c r="J10" s="4">
        <f t="shared" si="1"/>
        <v>1.1434977578475336</v>
      </c>
      <c r="K10" s="3">
        <f>H10+I10</f>
        <v>956</v>
      </c>
      <c r="M10" s="6"/>
      <c r="N10" s="7" t="s">
        <v>36</v>
      </c>
    </row>
    <row r="11" spans="1:16" x14ac:dyDescent="0.2">
      <c r="A11" s="2" t="s">
        <v>13</v>
      </c>
      <c r="B11" s="3">
        <v>280</v>
      </c>
      <c r="C11" s="3">
        <v>345</v>
      </c>
      <c r="D11" s="4">
        <f t="shared" si="0"/>
        <v>1.2321428571428572</v>
      </c>
      <c r="E11" s="3">
        <f>B11+C11</f>
        <v>625</v>
      </c>
      <c r="F11" s="5"/>
      <c r="G11" s="2" t="s">
        <v>23</v>
      </c>
      <c r="H11" s="3">
        <v>178</v>
      </c>
      <c r="I11" s="3">
        <v>160</v>
      </c>
      <c r="J11" s="4">
        <f t="shared" si="1"/>
        <v>0.898876404494382</v>
      </c>
      <c r="K11" s="3">
        <f>H11+I11</f>
        <v>338</v>
      </c>
      <c r="M11" s="6"/>
    </row>
    <row r="12" spans="1:16" x14ac:dyDescent="0.2">
      <c r="A12" s="2" t="s">
        <v>14</v>
      </c>
      <c r="B12" s="3">
        <v>32</v>
      </c>
      <c r="C12" s="3">
        <v>25</v>
      </c>
      <c r="D12" s="4">
        <f t="shared" si="0"/>
        <v>0.78125</v>
      </c>
      <c r="E12" s="3">
        <f>B12+C12</f>
        <v>57</v>
      </c>
      <c r="F12" s="5"/>
      <c r="G12" s="2" t="s">
        <v>14</v>
      </c>
      <c r="H12" s="3">
        <v>50</v>
      </c>
      <c r="I12" s="3">
        <v>45</v>
      </c>
      <c r="J12" s="4">
        <f t="shared" si="1"/>
        <v>0.9</v>
      </c>
      <c r="K12" s="3">
        <f>H12+I12</f>
        <v>95</v>
      </c>
      <c r="M12" s="6"/>
    </row>
    <row r="13" spans="1:16" x14ac:dyDescent="0.2">
      <c r="A13" s="2" t="s">
        <v>15</v>
      </c>
      <c r="B13" s="3">
        <v>51</v>
      </c>
      <c r="C13" s="3">
        <v>43</v>
      </c>
      <c r="D13" s="4">
        <f t="shared" si="0"/>
        <v>0.84313725490196079</v>
      </c>
      <c r="E13" s="3">
        <f>B13+C13</f>
        <v>94</v>
      </c>
      <c r="F13" s="5"/>
      <c r="G13" s="2"/>
      <c r="H13" s="3"/>
      <c r="I13" s="3"/>
      <c r="J13" s="4"/>
      <c r="K13" s="3"/>
      <c r="N13" s="10"/>
      <c r="O13" s="11"/>
      <c r="P13" s="11"/>
    </row>
    <row r="14" spans="1:16" x14ac:dyDescent="0.2">
      <c r="G14"/>
      <c r="K14" s="1"/>
    </row>
    <row r="15" spans="1:16" x14ac:dyDescent="0.2">
      <c r="A15" s="2" t="s">
        <v>32</v>
      </c>
      <c r="B15" s="3" t="s">
        <v>0</v>
      </c>
      <c r="C15" s="3" t="s">
        <v>1</v>
      </c>
      <c r="D15" s="3" t="s">
        <v>4</v>
      </c>
      <c r="E15" s="3" t="s">
        <v>2</v>
      </c>
      <c r="F15" s="5"/>
      <c r="G15" s="2" t="s">
        <v>32</v>
      </c>
      <c r="H15" s="3" t="s">
        <v>0</v>
      </c>
      <c r="I15" s="3" t="s">
        <v>1</v>
      </c>
      <c r="J15" s="3" t="s">
        <v>4</v>
      </c>
      <c r="K15" s="3" t="s">
        <v>2</v>
      </c>
    </row>
    <row r="16" spans="1:16" x14ac:dyDescent="0.2">
      <c r="A16" s="2" t="s">
        <v>5</v>
      </c>
      <c r="B16" s="3">
        <v>65</v>
      </c>
      <c r="C16" s="3">
        <v>221</v>
      </c>
      <c r="D16" s="4">
        <f>C16/B16</f>
        <v>3.4</v>
      </c>
      <c r="E16" s="3">
        <f>B16+C16</f>
        <v>286</v>
      </c>
      <c r="F16" s="5"/>
      <c r="G16" s="2" t="s">
        <v>25</v>
      </c>
      <c r="H16" s="3">
        <v>71</v>
      </c>
      <c r="I16" s="3">
        <v>241</v>
      </c>
      <c r="J16" s="4">
        <f>I16/H16</f>
        <v>3.3943661971830985</v>
      </c>
      <c r="K16" s="3">
        <f>H16+I16</f>
        <v>312</v>
      </c>
    </row>
    <row r="17" spans="1:11" x14ac:dyDescent="0.2">
      <c r="A17" s="2" t="s">
        <v>6</v>
      </c>
      <c r="B17" s="3">
        <v>81</v>
      </c>
      <c r="C17" s="3">
        <v>60</v>
      </c>
      <c r="D17" s="4">
        <f t="shared" ref="D17:D25" si="4">C17/B17</f>
        <v>0.7407407407407407</v>
      </c>
      <c r="E17" s="3">
        <f t="shared" ref="E17:E25" si="5">B17+C17</f>
        <v>141</v>
      </c>
      <c r="F17" s="5"/>
      <c r="G17" s="2" t="s">
        <v>21</v>
      </c>
      <c r="H17" s="3">
        <v>70</v>
      </c>
      <c r="I17" s="3">
        <v>42</v>
      </c>
      <c r="J17" s="4">
        <f t="shared" ref="J17:J25" si="6">I17/H17</f>
        <v>0.6</v>
      </c>
      <c r="K17" s="3">
        <f t="shared" ref="K17:K25" si="7">H17+I17</f>
        <v>112</v>
      </c>
    </row>
    <row r="18" spans="1:11" x14ac:dyDescent="0.2">
      <c r="A18" s="2" t="s">
        <v>7</v>
      </c>
      <c r="B18" s="3">
        <v>3</v>
      </c>
      <c r="C18" s="3">
        <v>10</v>
      </c>
      <c r="D18" s="4">
        <f t="shared" si="4"/>
        <v>3.3333333333333335</v>
      </c>
      <c r="E18" s="3">
        <f t="shared" si="5"/>
        <v>13</v>
      </c>
      <c r="F18" s="5"/>
      <c r="G18" s="2"/>
      <c r="H18" s="3"/>
      <c r="I18" s="3"/>
      <c r="J18" s="4"/>
      <c r="K18" s="3"/>
    </row>
    <row r="19" spans="1:11" x14ac:dyDescent="0.2">
      <c r="A19" s="2" t="s">
        <v>8</v>
      </c>
      <c r="B19" s="3">
        <v>113</v>
      </c>
      <c r="C19" s="3">
        <v>266</v>
      </c>
      <c r="D19" s="4">
        <f t="shared" si="4"/>
        <v>2.3539823008849559</v>
      </c>
      <c r="E19" s="3">
        <f t="shared" si="5"/>
        <v>379</v>
      </c>
      <c r="F19" s="5"/>
      <c r="G19" s="2" t="s">
        <v>26</v>
      </c>
      <c r="H19" s="3">
        <v>136</v>
      </c>
      <c r="I19" s="3">
        <v>294</v>
      </c>
      <c r="J19" s="4">
        <f t="shared" si="6"/>
        <v>2.1617647058823528</v>
      </c>
      <c r="K19" s="3">
        <f t="shared" si="7"/>
        <v>430</v>
      </c>
    </row>
    <row r="20" spans="1:11" x14ac:dyDescent="0.2">
      <c r="A20" s="2" t="s">
        <v>9</v>
      </c>
      <c r="B20" s="3">
        <v>105</v>
      </c>
      <c r="C20" s="3">
        <v>159</v>
      </c>
      <c r="D20" s="4">
        <f t="shared" si="4"/>
        <v>1.5142857142857142</v>
      </c>
      <c r="E20" s="3">
        <f t="shared" si="5"/>
        <v>264</v>
      </c>
      <c r="F20" s="5"/>
      <c r="G20" s="2" t="s">
        <v>29</v>
      </c>
      <c r="H20" s="3">
        <v>56</v>
      </c>
      <c r="I20" s="3">
        <v>92</v>
      </c>
      <c r="J20" s="4">
        <f t="shared" si="6"/>
        <v>1.6428571428571428</v>
      </c>
      <c r="K20" s="3">
        <f t="shared" si="7"/>
        <v>148</v>
      </c>
    </row>
    <row r="21" spans="1:11" x14ac:dyDescent="0.2">
      <c r="A21" s="2" t="s">
        <v>10</v>
      </c>
      <c r="B21" s="3">
        <v>48</v>
      </c>
      <c r="C21" s="3">
        <v>83</v>
      </c>
      <c r="D21" s="4">
        <f t="shared" si="4"/>
        <v>1.7291666666666667</v>
      </c>
      <c r="E21" s="3">
        <f t="shared" si="5"/>
        <v>131</v>
      </c>
      <c r="F21" s="5"/>
      <c r="G21" s="2" t="s">
        <v>22</v>
      </c>
      <c r="H21" s="3">
        <v>84</v>
      </c>
      <c r="I21" s="3">
        <v>78</v>
      </c>
      <c r="J21" s="4">
        <f t="shared" si="6"/>
        <v>0.9285714285714286</v>
      </c>
      <c r="K21" s="3">
        <f t="shared" si="7"/>
        <v>162</v>
      </c>
    </row>
    <row r="22" spans="1:11" x14ac:dyDescent="0.2">
      <c r="A22" s="2" t="s">
        <v>11</v>
      </c>
      <c r="B22" s="3">
        <v>257</v>
      </c>
      <c r="C22" s="3">
        <v>409</v>
      </c>
      <c r="D22" s="4">
        <f t="shared" si="4"/>
        <v>1.5914396887159532</v>
      </c>
      <c r="E22" s="3">
        <f t="shared" si="5"/>
        <v>666</v>
      </c>
      <c r="F22" s="5"/>
      <c r="G22" s="2" t="s">
        <v>28</v>
      </c>
      <c r="H22" s="3">
        <v>204</v>
      </c>
      <c r="I22" s="3">
        <v>388</v>
      </c>
      <c r="J22" s="4">
        <f t="shared" si="6"/>
        <v>1.9019607843137254</v>
      </c>
      <c r="K22" s="3">
        <f t="shared" si="7"/>
        <v>592</v>
      </c>
    </row>
    <row r="23" spans="1:11" x14ac:dyDescent="0.2">
      <c r="A23" s="2" t="s">
        <v>12</v>
      </c>
      <c r="B23" s="3">
        <v>139</v>
      </c>
      <c r="C23" s="3">
        <v>143</v>
      </c>
      <c r="D23" s="4">
        <f t="shared" si="4"/>
        <v>1.0287769784172662</v>
      </c>
      <c r="E23" s="3">
        <f t="shared" si="5"/>
        <v>282</v>
      </c>
      <c r="F23" s="5"/>
      <c r="G23" s="2" t="s">
        <v>24</v>
      </c>
      <c r="H23" s="3">
        <v>125</v>
      </c>
      <c r="I23" s="3">
        <v>153</v>
      </c>
      <c r="J23" s="4">
        <f t="shared" si="6"/>
        <v>1.224</v>
      </c>
      <c r="K23" s="3">
        <f t="shared" si="7"/>
        <v>278</v>
      </c>
    </row>
    <row r="24" spans="1:11" x14ac:dyDescent="0.2">
      <c r="A24" s="2" t="s">
        <v>13</v>
      </c>
      <c r="B24" s="3">
        <v>129</v>
      </c>
      <c r="C24" s="3">
        <v>129</v>
      </c>
      <c r="D24" s="4">
        <f t="shared" si="4"/>
        <v>1</v>
      </c>
      <c r="E24" s="3">
        <f t="shared" si="5"/>
        <v>258</v>
      </c>
      <c r="F24" s="5"/>
      <c r="G24" s="2" t="s">
        <v>23</v>
      </c>
      <c r="H24" s="3">
        <v>75</v>
      </c>
      <c r="I24" s="3">
        <v>90</v>
      </c>
      <c r="J24" s="4">
        <f t="shared" si="6"/>
        <v>1.2</v>
      </c>
      <c r="K24" s="3">
        <f t="shared" si="7"/>
        <v>165</v>
      </c>
    </row>
    <row r="25" spans="1:11" x14ac:dyDescent="0.2">
      <c r="A25" s="2" t="s">
        <v>14</v>
      </c>
      <c r="B25" s="3">
        <v>7</v>
      </c>
      <c r="C25" s="3">
        <v>19</v>
      </c>
      <c r="D25" s="4">
        <f t="shared" si="4"/>
        <v>2.7142857142857144</v>
      </c>
      <c r="E25" s="3">
        <f t="shared" si="5"/>
        <v>26</v>
      </c>
      <c r="F25" s="5"/>
      <c r="G25" s="2" t="s">
        <v>14</v>
      </c>
      <c r="H25" s="3">
        <v>30</v>
      </c>
      <c r="I25" s="3">
        <v>31</v>
      </c>
      <c r="J25" s="4">
        <f t="shared" si="6"/>
        <v>1.0333333333333334</v>
      </c>
      <c r="K25" s="3">
        <f t="shared" si="7"/>
        <v>61</v>
      </c>
    </row>
    <row r="26" spans="1:11" x14ac:dyDescent="0.2">
      <c r="A26" s="2"/>
      <c r="B26" s="3"/>
      <c r="C26" s="3"/>
      <c r="D26" s="4"/>
      <c r="E26" s="3"/>
      <c r="F26" s="5"/>
      <c r="G26" s="2"/>
      <c r="H26" s="3"/>
      <c r="I26" s="3"/>
      <c r="J26" s="4"/>
      <c r="K26" s="3"/>
    </row>
    <row r="27" spans="1:11" x14ac:dyDescent="0.2">
      <c r="G27"/>
      <c r="K27" s="1"/>
    </row>
    <row r="28" spans="1:11" x14ac:dyDescent="0.2">
      <c r="A28" s="2" t="s">
        <v>33</v>
      </c>
      <c r="B28" s="3" t="s">
        <v>0</v>
      </c>
      <c r="C28" s="3" t="s">
        <v>1</v>
      </c>
      <c r="D28" s="3" t="s">
        <v>4</v>
      </c>
      <c r="E28" s="3" t="s">
        <v>2</v>
      </c>
      <c r="F28" s="5"/>
      <c r="G28" s="2" t="s">
        <v>33</v>
      </c>
      <c r="H28" s="3" t="s">
        <v>0</v>
      </c>
      <c r="I28" s="3" t="s">
        <v>1</v>
      </c>
      <c r="J28" s="3" t="s">
        <v>4</v>
      </c>
      <c r="K28" s="3" t="s">
        <v>2</v>
      </c>
    </row>
    <row r="29" spans="1:11" x14ac:dyDescent="0.2">
      <c r="A29" s="2" t="s">
        <v>5</v>
      </c>
      <c r="B29" s="3">
        <v>88</v>
      </c>
      <c r="C29" s="3">
        <v>142</v>
      </c>
      <c r="D29" s="4">
        <f>C29/B29</f>
        <v>1.6136363636363635</v>
      </c>
      <c r="E29" s="3">
        <f>B29+C29</f>
        <v>230</v>
      </c>
      <c r="F29" s="5"/>
      <c r="G29" s="2" t="s">
        <v>25</v>
      </c>
      <c r="H29" s="3">
        <v>133</v>
      </c>
      <c r="I29" s="3">
        <v>141</v>
      </c>
      <c r="J29" s="4">
        <f>I29/H29</f>
        <v>1.0601503759398496</v>
      </c>
      <c r="K29" s="3">
        <f>H29+I29</f>
        <v>274</v>
      </c>
    </row>
    <row r="30" spans="1:11" x14ac:dyDescent="0.2">
      <c r="A30" s="2" t="s">
        <v>6</v>
      </c>
      <c r="B30" s="3">
        <v>33</v>
      </c>
      <c r="C30" s="3">
        <v>9</v>
      </c>
      <c r="D30" s="4">
        <f t="shared" ref="D30:D37" si="8">C30/B30</f>
        <v>0.27272727272727271</v>
      </c>
      <c r="E30" s="3">
        <f t="shared" ref="E30:E37" si="9">B30+C30</f>
        <v>42</v>
      </c>
      <c r="F30" s="5"/>
      <c r="G30" s="2" t="s">
        <v>21</v>
      </c>
      <c r="H30" s="3">
        <v>33</v>
      </c>
      <c r="I30" s="3">
        <v>12</v>
      </c>
      <c r="J30" s="4">
        <f t="shared" ref="J30:J38" si="10">I30/H30</f>
        <v>0.36363636363636365</v>
      </c>
      <c r="K30" s="3">
        <f t="shared" ref="K30:K38" si="11">H30+I30</f>
        <v>45</v>
      </c>
    </row>
    <row r="31" spans="1:11" x14ac:dyDescent="0.2">
      <c r="A31" s="2" t="s">
        <v>7</v>
      </c>
      <c r="B31" s="3">
        <v>9</v>
      </c>
      <c r="C31" s="3">
        <v>17</v>
      </c>
      <c r="D31" s="4">
        <f t="shared" si="8"/>
        <v>1.8888888888888888</v>
      </c>
      <c r="E31" s="3">
        <f t="shared" si="9"/>
        <v>26</v>
      </c>
      <c r="F31" s="5"/>
      <c r="G31" s="2"/>
      <c r="H31" s="3"/>
      <c r="I31" s="3"/>
      <c r="J31" s="4"/>
      <c r="K31" s="3"/>
    </row>
    <row r="32" spans="1:11" x14ac:dyDescent="0.2">
      <c r="A32" s="2" t="s">
        <v>8</v>
      </c>
      <c r="B32" s="3">
        <v>132</v>
      </c>
      <c r="C32" s="3">
        <v>260</v>
      </c>
      <c r="D32" s="4">
        <f t="shared" si="8"/>
        <v>1.9696969696969697</v>
      </c>
      <c r="E32" s="3">
        <f t="shared" si="9"/>
        <v>392</v>
      </c>
      <c r="F32" s="5"/>
      <c r="G32" s="2" t="s">
        <v>26</v>
      </c>
      <c r="H32" s="3">
        <v>131</v>
      </c>
      <c r="I32" s="3">
        <v>283</v>
      </c>
      <c r="J32" s="4">
        <f t="shared" si="10"/>
        <v>2.1603053435114505</v>
      </c>
      <c r="K32" s="3">
        <f t="shared" si="11"/>
        <v>414</v>
      </c>
    </row>
    <row r="33" spans="1:11" x14ac:dyDescent="0.2">
      <c r="A33" s="2" t="s">
        <v>9</v>
      </c>
      <c r="B33" s="3">
        <v>95</v>
      </c>
      <c r="C33" s="3">
        <v>118</v>
      </c>
      <c r="D33" s="4">
        <f t="shared" si="8"/>
        <v>1.2421052631578948</v>
      </c>
      <c r="E33" s="3">
        <f t="shared" si="9"/>
        <v>213</v>
      </c>
      <c r="F33" s="5"/>
      <c r="G33" s="2" t="s">
        <v>29</v>
      </c>
      <c r="H33" s="3">
        <v>60</v>
      </c>
      <c r="I33" s="3">
        <v>80</v>
      </c>
      <c r="J33" s="4">
        <f t="shared" si="10"/>
        <v>1.3333333333333333</v>
      </c>
      <c r="K33" s="3">
        <f t="shared" si="11"/>
        <v>140</v>
      </c>
    </row>
    <row r="34" spans="1:11" x14ac:dyDescent="0.2">
      <c r="A34" s="2" t="s">
        <v>10</v>
      </c>
      <c r="B34" s="3">
        <v>42</v>
      </c>
      <c r="C34" s="3">
        <v>42</v>
      </c>
      <c r="D34" s="4">
        <f t="shared" si="8"/>
        <v>1</v>
      </c>
      <c r="E34" s="3">
        <f t="shared" si="9"/>
        <v>84</v>
      </c>
      <c r="F34" s="5"/>
      <c r="G34" s="2" t="s">
        <v>22</v>
      </c>
      <c r="H34" s="3">
        <v>57</v>
      </c>
      <c r="I34" s="3">
        <v>51</v>
      </c>
      <c r="J34" s="4">
        <f t="shared" si="10"/>
        <v>0.89473684210526316</v>
      </c>
      <c r="K34" s="3">
        <f t="shared" si="11"/>
        <v>108</v>
      </c>
    </row>
    <row r="35" spans="1:11" x14ac:dyDescent="0.2">
      <c r="A35" s="2" t="s">
        <v>11</v>
      </c>
      <c r="B35" s="3">
        <v>309</v>
      </c>
      <c r="C35" s="3">
        <v>238</v>
      </c>
      <c r="D35" s="4">
        <f t="shared" si="8"/>
        <v>0.77022653721682843</v>
      </c>
      <c r="E35" s="3">
        <f t="shared" si="9"/>
        <v>547</v>
      </c>
      <c r="F35" s="5"/>
      <c r="G35" s="2" t="s">
        <v>28</v>
      </c>
      <c r="H35" s="3">
        <v>287</v>
      </c>
      <c r="I35" s="3">
        <v>236</v>
      </c>
      <c r="J35" s="4">
        <f t="shared" si="10"/>
        <v>0.82229965156794427</v>
      </c>
      <c r="K35" s="3">
        <f t="shared" si="11"/>
        <v>523</v>
      </c>
    </row>
    <row r="36" spans="1:11" x14ac:dyDescent="0.2">
      <c r="A36" s="2" t="s">
        <v>12</v>
      </c>
      <c r="B36" s="3">
        <v>287</v>
      </c>
      <c r="C36" s="3">
        <v>242</v>
      </c>
      <c r="D36" s="4">
        <f t="shared" si="8"/>
        <v>0.84320557491289194</v>
      </c>
      <c r="E36" s="3">
        <f t="shared" si="9"/>
        <v>529</v>
      </c>
      <c r="F36" s="5"/>
      <c r="G36" s="2" t="s">
        <v>24</v>
      </c>
      <c r="H36" s="3">
        <v>248</v>
      </c>
      <c r="I36" s="3">
        <v>311</v>
      </c>
      <c r="J36" s="4">
        <f t="shared" si="10"/>
        <v>1.2540322580645162</v>
      </c>
      <c r="K36" s="3">
        <f t="shared" si="11"/>
        <v>559</v>
      </c>
    </row>
    <row r="37" spans="1:11" x14ac:dyDescent="0.2">
      <c r="A37" s="2" t="s">
        <v>13</v>
      </c>
      <c r="B37" s="3">
        <v>175</v>
      </c>
      <c r="C37" s="3">
        <v>153</v>
      </c>
      <c r="D37" s="4">
        <f t="shared" si="8"/>
        <v>0.87428571428571433</v>
      </c>
      <c r="E37" s="3">
        <f t="shared" si="9"/>
        <v>328</v>
      </c>
      <c r="F37" s="5"/>
      <c r="G37" s="2" t="s">
        <v>23</v>
      </c>
      <c r="H37" s="3">
        <v>96</v>
      </c>
      <c r="I37" s="3">
        <v>110</v>
      </c>
      <c r="J37" s="4">
        <f t="shared" si="10"/>
        <v>1.1458333333333333</v>
      </c>
      <c r="K37" s="3">
        <f t="shared" si="11"/>
        <v>206</v>
      </c>
    </row>
    <row r="38" spans="1:11" x14ac:dyDescent="0.2">
      <c r="A38" s="2"/>
      <c r="B38" s="3"/>
      <c r="C38" s="3"/>
      <c r="D38" s="4"/>
      <c r="E38" s="3"/>
      <c r="F38" s="5"/>
      <c r="G38" s="2" t="s">
        <v>14</v>
      </c>
      <c r="H38" s="3">
        <v>14</v>
      </c>
      <c r="I38" s="3">
        <v>44</v>
      </c>
      <c r="J38" s="4">
        <f t="shared" si="10"/>
        <v>3.1428571428571428</v>
      </c>
      <c r="K38" s="3">
        <f t="shared" si="11"/>
        <v>58</v>
      </c>
    </row>
    <row r="39" spans="1:11" x14ac:dyDescent="0.2">
      <c r="A39" s="2"/>
      <c r="B39" s="3"/>
      <c r="C39" s="3"/>
      <c r="D39" s="4"/>
      <c r="E39" s="3"/>
      <c r="F39" s="5"/>
      <c r="G39" s="2"/>
      <c r="H39" s="3"/>
      <c r="I39" s="3"/>
      <c r="J39" s="4"/>
      <c r="K39" s="3"/>
    </row>
    <row r="40" spans="1:11" x14ac:dyDescent="0.2">
      <c r="G40"/>
      <c r="K40" s="1"/>
    </row>
    <row r="41" spans="1:11" x14ac:dyDescent="0.2">
      <c r="A41" s="2" t="s">
        <v>34</v>
      </c>
      <c r="B41" s="3" t="s">
        <v>0</v>
      </c>
      <c r="C41" s="3" t="s">
        <v>1</v>
      </c>
      <c r="D41" s="3" t="s">
        <v>4</v>
      </c>
      <c r="E41" s="3" t="s">
        <v>2</v>
      </c>
      <c r="F41" s="5"/>
      <c r="G41" s="2" t="s">
        <v>34</v>
      </c>
      <c r="H41" s="3" t="s">
        <v>0</v>
      </c>
      <c r="I41" s="3" t="s">
        <v>1</v>
      </c>
      <c r="J41" s="3" t="s">
        <v>4</v>
      </c>
      <c r="K41" s="3" t="s">
        <v>2</v>
      </c>
    </row>
    <row r="42" spans="1:11" x14ac:dyDescent="0.2">
      <c r="A42" s="2" t="s">
        <v>5</v>
      </c>
      <c r="B42" s="3">
        <v>131</v>
      </c>
      <c r="C42" s="3">
        <v>246</v>
      </c>
      <c r="D42" s="4">
        <f>C42/B42</f>
        <v>1.8778625954198473</v>
      </c>
      <c r="E42" s="3">
        <f>B42+C42</f>
        <v>377</v>
      </c>
      <c r="F42" s="5"/>
      <c r="G42" s="2" t="s">
        <v>25</v>
      </c>
      <c r="H42" s="3">
        <v>76</v>
      </c>
      <c r="I42" s="3">
        <v>224</v>
      </c>
      <c r="J42" s="4">
        <f>I42/H42</f>
        <v>2.9473684210526314</v>
      </c>
      <c r="K42" s="3">
        <f>H42+I42</f>
        <v>300</v>
      </c>
    </row>
    <row r="43" spans="1:11" x14ac:dyDescent="0.2">
      <c r="A43" s="2" t="s">
        <v>6</v>
      </c>
      <c r="B43" s="3">
        <v>49</v>
      </c>
      <c r="C43" s="3">
        <v>23</v>
      </c>
      <c r="D43" s="4">
        <f t="shared" ref="D43:D50" si="12">C43/B43</f>
        <v>0.46938775510204084</v>
      </c>
      <c r="E43" s="3">
        <f t="shared" ref="E43:E50" si="13">B43+C43</f>
        <v>72</v>
      </c>
      <c r="F43" s="5"/>
      <c r="G43" s="2" t="s">
        <v>21</v>
      </c>
      <c r="H43" s="3">
        <v>54</v>
      </c>
      <c r="I43" s="3">
        <v>23</v>
      </c>
      <c r="J43" s="4">
        <f t="shared" ref="J43:J51" si="14">I43/H43</f>
        <v>0.42592592592592593</v>
      </c>
      <c r="K43" s="3">
        <f t="shared" ref="K43:K51" si="15">H43+I43</f>
        <v>77</v>
      </c>
    </row>
    <row r="44" spans="1:11" x14ac:dyDescent="0.2">
      <c r="A44" s="2" t="s">
        <v>7</v>
      </c>
      <c r="B44" s="3">
        <v>0</v>
      </c>
      <c r="C44" s="3">
        <v>2</v>
      </c>
      <c r="D44" s="4" t="s">
        <v>19</v>
      </c>
      <c r="E44" s="3">
        <f t="shared" si="13"/>
        <v>2</v>
      </c>
      <c r="F44" s="5"/>
      <c r="G44" s="2"/>
      <c r="H44" s="3"/>
      <c r="I44" s="3"/>
      <c r="J44" s="4"/>
      <c r="K44" s="3"/>
    </row>
    <row r="45" spans="1:11" x14ac:dyDescent="0.2">
      <c r="A45" s="2" t="s">
        <v>8</v>
      </c>
      <c r="B45" s="3">
        <v>80</v>
      </c>
      <c r="C45" s="3">
        <v>190</v>
      </c>
      <c r="D45" s="4">
        <f t="shared" si="12"/>
        <v>2.375</v>
      </c>
      <c r="E45" s="3">
        <f t="shared" si="13"/>
        <v>270</v>
      </c>
      <c r="F45" s="5"/>
      <c r="G45" s="2" t="s">
        <v>26</v>
      </c>
      <c r="H45" s="3">
        <v>124</v>
      </c>
      <c r="I45" s="3">
        <v>198</v>
      </c>
      <c r="J45" s="4">
        <f t="shared" si="14"/>
        <v>1.596774193548387</v>
      </c>
      <c r="K45" s="3">
        <f t="shared" si="15"/>
        <v>322</v>
      </c>
    </row>
    <row r="46" spans="1:11" x14ac:dyDescent="0.2">
      <c r="A46" s="2" t="s">
        <v>9</v>
      </c>
      <c r="B46" s="3">
        <v>56</v>
      </c>
      <c r="C46" s="3">
        <v>35</v>
      </c>
      <c r="D46" s="4">
        <f t="shared" si="12"/>
        <v>0.625</v>
      </c>
      <c r="E46" s="3">
        <f t="shared" si="13"/>
        <v>91</v>
      </c>
      <c r="F46" s="5"/>
      <c r="G46" s="2" t="s">
        <v>29</v>
      </c>
      <c r="H46" s="3">
        <v>26</v>
      </c>
      <c r="I46" s="3">
        <v>28</v>
      </c>
      <c r="J46" s="4">
        <f t="shared" si="14"/>
        <v>1.0769230769230769</v>
      </c>
      <c r="K46" s="3">
        <f t="shared" si="15"/>
        <v>54</v>
      </c>
    </row>
    <row r="47" spans="1:11" x14ac:dyDescent="0.2">
      <c r="A47" s="2" t="s">
        <v>10</v>
      </c>
      <c r="B47" s="3">
        <v>31</v>
      </c>
      <c r="C47" s="3">
        <v>17</v>
      </c>
      <c r="D47" s="4">
        <f t="shared" si="12"/>
        <v>0.54838709677419351</v>
      </c>
      <c r="E47" s="3">
        <f t="shared" si="13"/>
        <v>48</v>
      </c>
      <c r="F47" s="5"/>
      <c r="G47" s="2" t="s">
        <v>22</v>
      </c>
      <c r="H47" s="3">
        <v>26</v>
      </c>
      <c r="I47" s="3">
        <v>24</v>
      </c>
      <c r="J47" s="4">
        <f t="shared" si="14"/>
        <v>0.92307692307692313</v>
      </c>
      <c r="K47" s="3">
        <f t="shared" si="15"/>
        <v>50</v>
      </c>
    </row>
    <row r="48" spans="1:11" x14ac:dyDescent="0.2">
      <c r="A48" s="2" t="s">
        <v>11</v>
      </c>
      <c r="B48" s="3">
        <v>239</v>
      </c>
      <c r="C48" s="3">
        <v>204</v>
      </c>
      <c r="D48" s="4">
        <f t="shared" si="12"/>
        <v>0.85355648535564854</v>
      </c>
      <c r="E48" s="3">
        <f t="shared" si="13"/>
        <v>443</v>
      </c>
      <c r="F48" s="5"/>
      <c r="G48" s="2" t="s">
        <v>28</v>
      </c>
      <c r="H48" s="3">
        <v>254</v>
      </c>
      <c r="I48" s="3">
        <v>271</v>
      </c>
      <c r="J48" s="4">
        <f t="shared" si="14"/>
        <v>1.0669291338582678</v>
      </c>
      <c r="K48" s="3">
        <f t="shared" si="15"/>
        <v>525</v>
      </c>
    </row>
    <row r="49" spans="1:11" x14ac:dyDescent="0.2">
      <c r="A49" s="2" t="s">
        <v>12</v>
      </c>
      <c r="B49" s="3">
        <v>140</v>
      </c>
      <c r="C49" s="3">
        <v>181</v>
      </c>
      <c r="D49" s="4">
        <f t="shared" si="12"/>
        <v>1.2928571428571429</v>
      </c>
      <c r="E49" s="3">
        <f t="shared" si="13"/>
        <v>321</v>
      </c>
      <c r="F49" s="5"/>
      <c r="G49" s="2" t="s">
        <v>24</v>
      </c>
      <c r="H49" s="3">
        <v>160</v>
      </c>
      <c r="I49" s="3">
        <v>246</v>
      </c>
      <c r="J49" s="4">
        <f t="shared" si="14"/>
        <v>1.5375000000000001</v>
      </c>
      <c r="K49" s="3">
        <f t="shared" si="15"/>
        <v>406</v>
      </c>
    </row>
    <row r="50" spans="1:11" x14ac:dyDescent="0.2">
      <c r="A50" s="2" t="s">
        <v>13</v>
      </c>
      <c r="B50" s="3">
        <v>126</v>
      </c>
      <c r="C50" s="3">
        <v>142</v>
      </c>
      <c r="D50" s="4">
        <f t="shared" si="12"/>
        <v>1.126984126984127</v>
      </c>
      <c r="E50" s="3">
        <f t="shared" si="13"/>
        <v>268</v>
      </c>
      <c r="F50" s="5"/>
      <c r="G50" s="2" t="s">
        <v>23</v>
      </c>
      <c r="H50" s="3">
        <v>85</v>
      </c>
      <c r="I50" s="3">
        <v>66</v>
      </c>
      <c r="J50" s="4">
        <f t="shared" si="14"/>
        <v>0.77647058823529413</v>
      </c>
      <c r="K50" s="3">
        <f t="shared" si="15"/>
        <v>151</v>
      </c>
    </row>
    <row r="51" spans="1:11" x14ac:dyDescent="0.2">
      <c r="A51" s="2"/>
      <c r="B51" s="3"/>
      <c r="C51" s="3"/>
      <c r="D51" s="4"/>
      <c r="E51" s="3"/>
      <c r="F51" s="5"/>
      <c r="G51" s="2" t="s">
        <v>14</v>
      </c>
      <c r="H51" s="3">
        <v>15</v>
      </c>
      <c r="I51" s="3">
        <v>32</v>
      </c>
      <c r="J51" s="4">
        <f t="shared" si="14"/>
        <v>2.1333333333333333</v>
      </c>
      <c r="K51" s="3">
        <f t="shared" si="15"/>
        <v>47</v>
      </c>
    </row>
    <row r="52" spans="1:11" x14ac:dyDescent="0.2">
      <c r="A52" s="2"/>
      <c r="B52" s="3"/>
      <c r="C52" s="3"/>
      <c r="D52" s="4"/>
      <c r="E52" s="3"/>
      <c r="F52" s="5"/>
      <c r="G52" s="2"/>
      <c r="H52" s="3"/>
      <c r="I52" s="3"/>
      <c r="J52" s="4"/>
      <c r="K52" s="3"/>
    </row>
  </sheetData>
  <mergeCells count="4">
    <mergeCell ref="B1:E1"/>
    <mergeCell ref="G1:K1"/>
    <mergeCell ref="N1:P1"/>
    <mergeCell ref="N2:P2"/>
  </mergeCells>
  <conditionalFormatting sqref="D1:D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52">
    <cfRule type="top10" dxfId="1" priority="8" percent="1" rank="10"/>
  </conditionalFormatting>
  <conditionalFormatting sqref="J3:J52">
    <cfRule type="top10" dxfId="0" priority="12" percent="1" rank="10"/>
  </conditionalFormatting>
  <conditionalFormatting sqref="J2:J5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P8 O13:P1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5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698E-7887-AF43-A5E0-F7986DA816CD}">
  <dimension ref="A1:L10"/>
  <sheetViews>
    <sheetView zoomScale="135" workbookViewId="0"/>
  </sheetViews>
  <sheetFormatPr baseColWidth="10" defaultRowHeight="16" x14ac:dyDescent="0.2"/>
  <cols>
    <col min="1" max="1" width="26" bestFit="1" customWidth="1"/>
    <col min="2" max="2" width="7.6640625" style="12" bestFit="1" customWidth="1"/>
    <col min="3" max="3" width="9.6640625" style="12" bestFit="1" customWidth="1"/>
    <col min="4" max="4" width="6.1640625" bestFit="1" customWidth="1"/>
    <col min="5" max="5" width="6.6640625" style="16" bestFit="1" customWidth="1"/>
    <col min="6" max="6" width="9" style="16" bestFit="1" customWidth="1"/>
    <col min="7" max="7" width="6.6640625" style="19" bestFit="1" customWidth="1"/>
    <col min="8" max="8" width="9" style="19" bestFit="1" customWidth="1"/>
    <col min="9" max="9" width="6.6640625" style="22" bestFit="1" customWidth="1"/>
    <col min="10" max="10" width="9" style="25" bestFit="1" customWidth="1"/>
  </cols>
  <sheetData>
    <row r="1" spans="1:12" x14ac:dyDescent="0.2">
      <c r="A1" t="s">
        <v>37</v>
      </c>
      <c r="B1" s="12" t="s">
        <v>41</v>
      </c>
      <c r="C1" s="12" t="s">
        <v>40</v>
      </c>
      <c r="D1" t="s">
        <v>43</v>
      </c>
      <c r="E1" s="16">
        <v>100</v>
      </c>
      <c r="F1" s="16" t="s">
        <v>44</v>
      </c>
      <c r="G1" s="19">
        <v>150</v>
      </c>
      <c r="H1" s="19" t="s">
        <v>45</v>
      </c>
      <c r="I1" s="22">
        <v>200</v>
      </c>
      <c r="J1" s="22" t="s">
        <v>46</v>
      </c>
    </row>
    <row r="2" spans="1:12" x14ac:dyDescent="0.2">
      <c r="A2" t="s">
        <v>38</v>
      </c>
      <c r="B2" s="15">
        <v>170550</v>
      </c>
      <c r="C2" s="15">
        <v>9994</v>
      </c>
      <c r="D2" s="13">
        <f>C2/B2</f>
        <v>5.8598651421870422E-2</v>
      </c>
      <c r="E2" s="17">
        <f>$C$2+32*E1</f>
        <v>13194</v>
      </c>
      <c r="F2" s="18">
        <f>E2/B2</f>
        <v>7.7361477572559373E-2</v>
      </c>
      <c r="G2" s="20">
        <f>$C$2+32*G1</f>
        <v>14794</v>
      </c>
      <c r="H2" s="21">
        <f>G2/B2</f>
        <v>8.6742890647903845E-2</v>
      </c>
      <c r="I2" s="23">
        <f>$C$2+32*I1</f>
        <v>16394</v>
      </c>
      <c r="J2" s="24">
        <f>I2/B2</f>
        <v>9.6124303723248317E-2</v>
      </c>
      <c r="L2" s="30"/>
    </row>
    <row r="3" spans="1:12" x14ac:dyDescent="0.2">
      <c r="A3" t="s">
        <v>39</v>
      </c>
      <c r="B3" s="15">
        <v>461445</v>
      </c>
      <c r="C3" s="15">
        <v>33883</v>
      </c>
      <c r="D3" s="13">
        <f>C3/B3</f>
        <v>7.3428035843925057E-2</v>
      </c>
      <c r="E3" s="17">
        <f>$C$3+E2-C2</f>
        <v>37083</v>
      </c>
      <c r="F3" s="18">
        <f>E3/B3</f>
        <v>8.0362773461625986E-2</v>
      </c>
      <c r="G3" s="20">
        <f>$C$3+G2-C2</f>
        <v>38683</v>
      </c>
      <c r="H3" s="21">
        <f>G3/B3</f>
        <v>8.3830142270476443E-2</v>
      </c>
      <c r="I3" s="23">
        <f>$C$3+I2-C2</f>
        <v>40283</v>
      </c>
      <c r="J3" s="24">
        <f>I3/B3</f>
        <v>8.72975110793269E-2</v>
      </c>
    </row>
    <row r="4" spans="1:12" x14ac:dyDescent="0.2">
      <c r="B4" s="15"/>
    </row>
    <row r="5" spans="1:12" x14ac:dyDescent="0.2">
      <c r="A5" t="s">
        <v>42</v>
      </c>
      <c r="B5" s="15">
        <f>ROUNDUP(B3/33,0)</f>
        <v>13984</v>
      </c>
      <c r="C5" s="14">
        <f>C3/$B$5</f>
        <v>2.4229834096109841</v>
      </c>
      <c r="D5" s="26"/>
      <c r="E5" s="27">
        <f>E3/$B$5</f>
        <v>2.6518163615560639</v>
      </c>
      <c r="F5" s="27"/>
      <c r="G5" s="28">
        <f t="shared" ref="G5:I5" si="0">G3/$B$5</f>
        <v>2.7662328375286043</v>
      </c>
      <c r="H5" s="28"/>
      <c r="I5" s="29">
        <f t="shared" si="0"/>
        <v>2.8806493135011442</v>
      </c>
    </row>
    <row r="6" spans="1:12" x14ac:dyDescent="0.2">
      <c r="A6" t="s">
        <v>47</v>
      </c>
      <c r="C6" s="15">
        <f>(C5-2)*$B$5</f>
        <v>5915.0000000000018</v>
      </c>
      <c r="D6" s="30"/>
      <c r="E6" s="17">
        <f>(E5-2)*$B$5</f>
        <v>9114.9999999999982</v>
      </c>
      <c r="F6" s="17"/>
      <c r="G6" s="20">
        <f>(G5-2)*$B$5</f>
        <v>10715.000000000002</v>
      </c>
      <c r="H6" s="20"/>
      <c r="I6" s="23">
        <f>(I5-2)*$B$5</f>
        <v>12315</v>
      </c>
    </row>
    <row r="8" spans="1:12" x14ac:dyDescent="0.2">
      <c r="C8" s="15"/>
    </row>
    <row r="10" spans="1:12" x14ac:dyDescent="0.2">
      <c r="C10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A3B2-2085-B240-B3BF-FDCA98FAD4DF}">
  <dimension ref="A1:K47"/>
  <sheetViews>
    <sheetView topLeftCell="A3" zoomScale="110" zoomScaleNormal="110" workbookViewId="0">
      <selection activeCell="A35" sqref="A35:B35"/>
    </sheetView>
  </sheetViews>
  <sheetFormatPr baseColWidth="10" defaultRowHeight="20" customHeight="1" x14ac:dyDescent="0.2"/>
  <cols>
    <col min="1" max="1" width="14.5" style="32" customWidth="1"/>
    <col min="2" max="2" width="9.83203125" style="32" customWidth="1"/>
    <col min="3" max="3" width="10" style="32" customWidth="1"/>
    <col min="4" max="4" width="2.5" style="32" customWidth="1"/>
    <col min="5" max="5" width="18" style="32" customWidth="1"/>
    <col min="6" max="6" width="7.6640625" style="32" customWidth="1"/>
    <col min="7" max="9" width="10.83203125" style="32"/>
    <col min="10" max="10" width="33.83203125" style="32" bestFit="1" customWidth="1"/>
    <col min="11" max="16384" width="10.83203125" style="32"/>
  </cols>
  <sheetData>
    <row r="1" spans="1:11" ht="20" customHeight="1" x14ac:dyDescent="0.2">
      <c r="A1" s="31" t="s">
        <v>53</v>
      </c>
      <c r="J1" s="32" t="s">
        <v>55</v>
      </c>
      <c r="K1" s="33" t="str">
        <f>IF((B15+B31+B47)/3-K2=0,"OK","Fehler")</f>
        <v>OK</v>
      </c>
    </row>
    <row r="2" spans="1:11" ht="20" customHeight="1" x14ac:dyDescent="0.2">
      <c r="A2" s="32" t="s">
        <v>54</v>
      </c>
      <c r="J2" s="32" t="s">
        <v>56</v>
      </c>
      <c r="K2" s="34">
        <f>SUM(B4:B14)</f>
        <v>2294</v>
      </c>
    </row>
    <row r="3" spans="1:11" ht="20" customHeight="1" x14ac:dyDescent="0.2">
      <c r="A3" s="68" t="s">
        <v>0</v>
      </c>
      <c r="B3" s="68"/>
      <c r="C3" s="35" t="s">
        <v>1</v>
      </c>
      <c r="D3" s="35"/>
      <c r="E3" s="36" t="s">
        <v>4</v>
      </c>
      <c r="F3" s="37" t="s">
        <v>2</v>
      </c>
      <c r="J3" s="32" t="s">
        <v>57</v>
      </c>
      <c r="K3" s="38">
        <f>100/K2</f>
        <v>4.3591979075850044E-2</v>
      </c>
    </row>
    <row r="4" spans="1:11" ht="20" customHeight="1" x14ac:dyDescent="0.2">
      <c r="A4" s="45" t="s">
        <v>48</v>
      </c>
      <c r="B4" s="46">
        <v>150</v>
      </c>
      <c r="C4" s="46">
        <v>294</v>
      </c>
      <c r="D4" s="46"/>
      <c r="E4" s="47">
        <f t="shared" ref="E4:E14" si="0">C4/B4</f>
        <v>1.96</v>
      </c>
      <c r="F4" s="48">
        <f>B4+C4</f>
        <v>444</v>
      </c>
      <c r="J4" s="32" t="s">
        <v>58</v>
      </c>
      <c r="K4" s="38">
        <f>200/K2</f>
        <v>8.7183958151700089E-2</v>
      </c>
    </row>
    <row r="5" spans="1:11" ht="20" customHeight="1" x14ac:dyDescent="0.2">
      <c r="A5" s="39" t="s">
        <v>6</v>
      </c>
      <c r="B5" s="33">
        <v>140</v>
      </c>
      <c r="C5" s="33">
        <v>39</v>
      </c>
      <c r="D5" s="33"/>
      <c r="E5" s="40">
        <f t="shared" si="0"/>
        <v>0.27857142857142858</v>
      </c>
      <c r="F5" s="34">
        <f t="shared" ref="F5:F10" si="1">B5+C5</f>
        <v>179</v>
      </c>
    </row>
    <row r="6" spans="1:11" ht="20" customHeight="1" x14ac:dyDescent="0.2">
      <c r="A6" s="39" t="s">
        <v>49</v>
      </c>
      <c r="B6" s="33">
        <v>7</v>
      </c>
      <c r="C6" s="33">
        <v>17</v>
      </c>
      <c r="D6" s="33"/>
      <c r="E6" s="40">
        <f t="shared" si="0"/>
        <v>2.4285714285714284</v>
      </c>
      <c r="F6" s="34">
        <f t="shared" si="1"/>
        <v>24</v>
      </c>
    </row>
    <row r="7" spans="1:11" ht="20" customHeight="1" x14ac:dyDescent="0.2">
      <c r="A7" s="39" t="s">
        <v>8</v>
      </c>
      <c r="B7" s="33">
        <v>288</v>
      </c>
      <c r="C7" s="33">
        <v>548</v>
      </c>
      <c r="D7" s="33"/>
      <c r="E7" s="40">
        <f t="shared" si="0"/>
        <v>1.9027777777777777</v>
      </c>
      <c r="F7" s="34">
        <f t="shared" si="1"/>
        <v>836</v>
      </c>
    </row>
    <row r="8" spans="1:11" ht="20" customHeight="1" x14ac:dyDescent="0.2">
      <c r="A8" s="39" t="s">
        <v>50</v>
      </c>
      <c r="B8" s="33">
        <v>27</v>
      </c>
      <c r="C8" s="33">
        <v>283</v>
      </c>
      <c r="D8" s="33"/>
      <c r="E8" s="41">
        <f t="shared" si="0"/>
        <v>10.481481481481481</v>
      </c>
      <c r="F8" s="34">
        <f t="shared" si="1"/>
        <v>310</v>
      </c>
    </row>
    <row r="9" spans="1:11" ht="20" customHeight="1" x14ac:dyDescent="0.2">
      <c r="A9" s="39" t="s">
        <v>10</v>
      </c>
      <c r="B9" s="33">
        <v>123</v>
      </c>
      <c r="C9" s="33">
        <v>102</v>
      </c>
      <c r="D9" s="33"/>
      <c r="E9" s="40">
        <f t="shared" si="0"/>
        <v>0.82926829268292679</v>
      </c>
      <c r="F9" s="34">
        <f t="shared" si="1"/>
        <v>225</v>
      </c>
    </row>
    <row r="10" spans="1:11" ht="20" customHeight="1" x14ac:dyDescent="0.2">
      <c r="A10" s="39" t="s">
        <v>11</v>
      </c>
      <c r="B10" s="33">
        <v>747</v>
      </c>
      <c r="C10" s="33">
        <v>578</v>
      </c>
      <c r="D10" s="33"/>
      <c r="E10" s="40">
        <f t="shared" si="0"/>
        <v>0.77376171352074963</v>
      </c>
      <c r="F10" s="34">
        <f t="shared" si="1"/>
        <v>1325</v>
      </c>
    </row>
    <row r="11" spans="1:11" ht="20" customHeight="1" x14ac:dyDescent="0.2">
      <c r="A11" s="39" t="s">
        <v>12</v>
      </c>
      <c r="B11" s="33">
        <v>449</v>
      </c>
      <c r="C11" s="33">
        <v>483</v>
      </c>
      <c r="D11" s="33"/>
      <c r="E11" s="40">
        <f t="shared" si="0"/>
        <v>1.0757238307349666</v>
      </c>
      <c r="F11" s="34">
        <f>B11+C11</f>
        <v>932</v>
      </c>
    </row>
    <row r="12" spans="1:11" ht="20" customHeight="1" x14ac:dyDescent="0.2">
      <c r="A12" s="39" t="s">
        <v>51</v>
      </c>
      <c r="B12" s="33">
        <v>280</v>
      </c>
      <c r="C12" s="33">
        <v>345</v>
      </c>
      <c r="D12" s="33"/>
      <c r="E12" s="40">
        <f t="shared" si="0"/>
        <v>1.2321428571428572</v>
      </c>
      <c r="F12" s="34">
        <f>B12+C12</f>
        <v>625</v>
      </c>
    </row>
    <row r="13" spans="1:11" ht="20" customHeight="1" x14ac:dyDescent="0.2">
      <c r="A13" s="39" t="s">
        <v>14</v>
      </c>
      <c r="B13" s="33">
        <v>32</v>
      </c>
      <c r="C13" s="33">
        <v>25</v>
      </c>
      <c r="D13" s="33"/>
      <c r="E13" s="40">
        <f t="shared" si="0"/>
        <v>0.78125</v>
      </c>
      <c r="F13" s="34">
        <f>B13+C13</f>
        <v>57</v>
      </c>
    </row>
    <row r="14" spans="1:11" ht="20" customHeight="1" x14ac:dyDescent="0.2">
      <c r="A14" s="49" t="s">
        <v>52</v>
      </c>
      <c r="B14" s="50">
        <v>51</v>
      </c>
      <c r="C14" s="50">
        <v>43</v>
      </c>
      <c r="D14" s="50"/>
      <c r="E14" s="51">
        <f t="shared" si="0"/>
        <v>0.84313725490196079</v>
      </c>
      <c r="F14" s="52">
        <f>B14+C14</f>
        <v>94</v>
      </c>
    </row>
    <row r="15" spans="1:11" s="42" customFormat="1" ht="20" customHeight="1" x14ac:dyDescent="0.2">
      <c r="B15" s="43">
        <f>SUM(B4:B14)</f>
        <v>2294</v>
      </c>
      <c r="C15" s="43"/>
      <c r="D15" s="43"/>
      <c r="E15" s="44"/>
      <c r="F15" s="44"/>
    </row>
    <row r="17" spans="1:6" ht="20" customHeight="1" x14ac:dyDescent="0.2">
      <c r="A17" s="31" t="s">
        <v>53</v>
      </c>
    </row>
    <row r="18" spans="1:6" ht="20" customHeight="1" x14ac:dyDescent="0.2">
      <c r="A18" s="32" t="s">
        <v>59</v>
      </c>
    </row>
    <row r="19" spans="1:6" ht="20" customHeight="1" x14ac:dyDescent="0.2">
      <c r="A19" s="69" t="s">
        <v>0</v>
      </c>
      <c r="B19" s="69"/>
      <c r="C19" s="53" t="s">
        <v>1</v>
      </c>
      <c r="D19" s="53"/>
      <c r="E19" s="54" t="s">
        <v>4</v>
      </c>
      <c r="F19" s="55" t="s">
        <v>2</v>
      </c>
    </row>
    <row r="20" spans="1:6" ht="20" customHeight="1" x14ac:dyDescent="0.2">
      <c r="A20" s="39" t="s">
        <v>48</v>
      </c>
      <c r="B20" s="33">
        <v>150</v>
      </c>
      <c r="C20" s="33">
        <v>294</v>
      </c>
      <c r="D20" s="33"/>
      <c r="E20" s="40">
        <f t="shared" ref="E20:E30" si="2">C20/B20</f>
        <v>1.96</v>
      </c>
      <c r="F20" s="34">
        <f>B20+C20</f>
        <v>444</v>
      </c>
    </row>
    <row r="21" spans="1:6" ht="20" customHeight="1" x14ac:dyDescent="0.2">
      <c r="A21" s="39" t="s">
        <v>6</v>
      </c>
      <c r="B21" s="33">
        <v>140</v>
      </c>
      <c r="C21" s="33">
        <v>39</v>
      </c>
      <c r="D21" s="33"/>
      <c r="E21" s="40">
        <f t="shared" si="2"/>
        <v>0.27857142857142858</v>
      </c>
      <c r="F21" s="34">
        <f t="shared" ref="F21:F26" si="3">B21+C21</f>
        <v>179</v>
      </c>
    </row>
    <row r="22" spans="1:6" ht="20" customHeight="1" x14ac:dyDescent="0.2">
      <c r="A22" s="39" t="s">
        <v>49</v>
      </c>
      <c r="B22" s="33">
        <v>7</v>
      </c>
      <c r="C22" s="33">
        <v>17</v>
      </c>
      <c r="D22" s="33"/>
      <c r="E22" s="40">
        <f t="shared" si="2"/>
        <v>2.4285714285714284</v>
      </c>
      <c r="F22" s="34">
        <f t="shared" si="3"/>
        <v>24</v>
      </c>
    </row>
    <row r="23" spans="1:6" ht="20" customHeight="1" x14ac:dyDescent="0.2">
      <c r="A23" s="39" t="s">
        <v>8</v>
      </c>
      <c r="B23" s="33">
        <v>288</v>
      </c>
      <c r="C23" s="33">
        <v>548</v>
      </c>
      <c r="D23" s="33"/>
      <c r="E23" s="40">
        <f t="shared" si="2"/>
        <v>1.9027777777777777</v>
      </c>
      <c r="F23" s="34">
        <f t="shared" si="3"/>
        <v>836</v>
      </c>
    </row>
    <row r="24" spans="1:6" ht="20" customHeight="1" x14ac:dyDescent="0.2">
      <c r="A24" s="39" t="s">
        <v>50</v>
      </c>
      <c r="B24" s="33">
        <v>127</v>
      </c>
      <c r="C24" s="33">
        <v>283</v>
      </c>
      <c r="D24" s="33"/>
      <c r="E24" s="41">
        <f t="shared" si="2"/>
        <v>2.2283464566929134</v>
      </c>
      <c r="F24" s="34">
        <f t="shared" si="3"/>
        <v>410</v>
      </c>
    </row>
    <row r="25" spans="1:6" ht="20" customHeight="1" x14ac:dyDescent="0.2">
      <c r="A25" s="39" t="s">
        <v>10</v>
      </c>
      <c r="B25" s="33">
        <v>123</v>
      </c>
      <c r="C25" s="33">
        <v>102</v>
      </c>
      <c r="D25" s="33"/>
      <c r="E25" s="40">
        <f t="shared" si="2"/>
        <v>0.82926829268292679</v>
      </c>
      <c r="F25" s="34">
        <f t="shared" si="3"/>
        <v>225</v>
      </c>
    </row>
    <row r="26" spans="1:6" ht="20" customHeight="1" x14ac:dyDescent="0.2">
      <c r="A26" s="39" t="s">
        <v>11</v>
      </c>
      <c r="B26" s="33">
        <v>647</v>
      </c>
      <c r="C26" s="33">
        <v>578</v>
      </c>
      <c r="D26" s="33"/>
      <c r="E26" s="40">
        <f t="shared" si="2"/>
        <v>0.89335394126738799</v>
      </c>
      <c r="F26" s="34">
        <f t="shared" si="3"/>
        <v>1225</v>
      </c>
    </row>
    <row r="27" spans="1:6" ht="20" customHeight="1" x14ac:dyDescent="0.2">
      <c r="A27" s="39" t="s">
        <v>12</v>
      </c>
      <c r="B27" s="33">
        <v>449</v>
      </c>
      <c r="C27" s="33">
        <v>483</v>
      </c>
      <c r="D27" s="33"/>
      <c r="E27" s="40">
        <f t="shared" si="2"/>
        <v>1.0757238307349666</v>
      </c>
      <c r="F27" s="34">
        <f>B27+C27</f>
        <v>932</v>
      </c>
    </row>
    <row r="28" spans="1:6" ht="20" customHeight="1" x14ac:dyDescent="0.2">
      <c r="A28" s="39" t="s">
        <v>51</v>
      </c>
      <c r="B28" s="33">
        <v>280</v>
      </c>
      <c r="C28" s="33">
        <v>345</v>
      </c>
      <c r="D28" s="33"/>
      <c r="E28" s="40">
        <f t="shared" si="2"/>
        <v>1.2321428571428572</v>
      </c>
      <c r="F28" s="34">
        <f>B28+C28</f>
        <v>625</v>
      </c>
    </row>
    <row r="29" spans="1:6" ht="20" customHeight="1" x14ac:dyDescent="0.2">
      <c r="A29" s="39" t="s">
        <v>14</v>
      </c>
      <c r="B29" s="33">
        <v>32</v>
      </c>
      <c r="C29" s="33">
        <v>25</v>
      </c>
      <c r="D29" s="33"/>
      <c r="E29" s="40">
        <f t="shared" si="2"/>
        <v>0.78125</v>
      </c>
      <c r="F29" s="34">
        <f>B29+C29</f>
        <v>57</v>
      </c>
    </row>
    <row r="30" spans="1:6" ht="20" customHeight="1" x14ac:dyDescent="0.2">
      <c r="A30" s="49" t="s">
        <v>52</v>
      </c>
      <c r="B30" s="50">
        <v>51</v>
      </c>
      <c r="C30" s="50">
        <v>43</v>
      </c>
      <c r="D30" s="50"/>
      <c r="E30" s="51">
        <f t="shared" si="2"/>
        <v>0.84313725490196079</v>
      </c>
      <c r="F30" s="52">
        <f>B30+C30</f>
        <v>94</v>
      </c>
    </row>
    <row r="31" spans="1:6" s="42" customFormat="1" ht="20" customHeight="1" x14ac:dyDescent="0.2">
      <c r="B31" s="43">
        <f>SUM(B20:B30)</f>
        <v>2294</v>
      </c>
      <c r="C31" s="43"/>
      <c r="D31" s="43"/>
      <c r="E31" s="44"/>
      <c r="F31" s="44"/>
    </row>
    <row r="33" spans="1:6" ht="20" customHeight="1" x14ac:dyDescent="0.2">
      <c r="A33" s="31" t="s">
        <v>53</v>
      </c>
    </row>
    <row r="34" spans="1:6" ht="20" customHeight="1" x14ac:dyDescent="0.2">
      <c r="A34" s="32" t="s">
        <v>60</v>
      </c>
    </row>
    <row r="35" spans="1:6" ht="20" customHeight="1" x14ac:dyDescent="0.2">
      <c r="A35" s="68" t="s">
        <v>0</v>
      </c>
      <c r="B35" s="68"/>
      <c r="C35" s="35" t="s">
        <v>1</v>
      </c>
      <c r="D35" s="35"/>
      <c r="E35" s="36" t="s">
        <v>4</v>
      </c>
      <c r="F35" s="37" t="s">
        <v>2</v>
      </c>
    </row>
    <row r="36" spans="1:6" ht="20" customHeight="1" x14ac:dyDescent="0.2">
      <c r="A36" s="45" t="s">
        <v>48</v>
      </c>
      <c r="B36" s="46">
        <v>150</v>
      </c>
      <c r="C36" s="46">
        <v>294</v>
      </c>
      <c r="D36" s="46"/>
      <c r="E36" s="47">
        <f t="shared" ref="E36:E46" si="4">C36/B36</f>
        <v>1.96</v>
      </c>
      <c r="F36" s="48">
        <f>B36+C36</f>
        <v>444</v>
      </c>
    </row>
    <row r="37" spans="1:6" ht="20" customHeight="1" x14ac:dyDescent="0.2">
      <c r="A37" s="39" t="s">
        <v>6</v>
      </c>
      <c r="B37" s="33">
        <v>140</v>
      </c>
      <c r="C37" s="33">
        <v>39</v>
      </c>
      <c r="D37" s="33"/>
      <c r="E37" s="40">
        <f t="shared" si="4"/>
        <v>0.27857142857142858</v>
      </c>
      <c r="F37" s="34">
        <f t="shared" ref="F37:F42" si="5">B37+C37</f>
        <v>179</v>
      </c>
    </row>
    <row r="38" spans="1:6" ht="20" customHeight="1" x14ac:dyDescent="0.2">
      <c r="A38" s="39" t="s">
        <v>49</v>
      </c>
      <c r="B38" s="33">
        <v>7</v>
      </c>
      <c r="C38" s="33">
        <v>17</v>
      </c>
      <c r="D38" s="33"/>
      <c r="E38" s="40">
        <f t="shared" si="4"/>
        <v>2.4285714285714284</v>
      </c>
      <c r="F38" s="34">
        <f t="shared" si="5"/>
        <v>24</v>
      </c>
    </row>
    <row r="39" spans="1:6" ht="20" customHeight="1" x14ac:dyDescent="0.2">
      <c r="A39" s="39" t="s">
        <v>8</v>
      </c>
      <c r="B39" s="33">
        <v>288</v>
      </c>
      <c r="C39" s="33">
        <v>548</v>
      </c>
      <c r="D39" s="33"/>
      <c r="E39" s="40">
        <f t="shared" si="4"/>
        <v>1.9027777777777777</v>
      </c>
      <c r="F39" s="34">
        <f t="shared" si="5"/>
        <v>836</v>
      </c>
    </row>
    <row r="40" spans="1:6" ht="20" customHeight="1" x14ac:dyDescent="0.2">
      <c r="A40" s="39" t="s">
        <v>50</v>
      </c>
      <c r="B40" s="33">
        <v>227</v>
      </c>
      <c r="C40" s="33">
        <v>283</v>
      </c>
      <c r="D40" s="33"/>
      <c r="E40" s="41">
        <f t="shared" si="4"/>
        <v>1.2466960352422907</v>
      </c>
      <c r="F40" s="34">
        <f t="shared" si="5"/>
        <v>510</v>
      </c>
    </row>
    <row r="41" spans="1:6" ht="20" customHeight="1" x14ac:dyDescent="0.2">
      <c r="A41" s="39" t="s">
        <v>10</v>
      </c>
      <c r="B41" s="33">
        <v>123</v>
      </c>
      <c r="C41" s="33">
        <v>102</v>
      </c>
      <c r="D41" s="33"/>
      <c r="E41" s="40">
        <f t="shared" si="4"/>
        <v>0.82926829268292679</v>
      </c>
      <c r="F41" s="34">
        <f t="shared" si="5"/>
        <v>225</v>
      </c>
    </row>
    <row r="42" spans="1:6" ht="20" customHeight="1" x14ac:dyDescent="0.2">
      <c r="A42" s="39" t="s">
        <v>11</v>
      </c>
      <c r="B42" s="33">
        <v>547</v>
      </c>
      <c r="C42" s="33">
        <v>578</v>
      </c>
      <c r="D42" s="33"/>
      <c r="E42" s="40">
        <f t="shared" si="4"/>
        <v>1.0566727605118831</v>
      </c>
      <c r="F42" s="34">
        <f t="shared" si="5"/>
        <v>1125</v>
      </c>
    </row>
    <row r="43" spans="1:6" ht="20" customHeight="1" x14ac:dyDescent="0.2">
      <c r="A43" s="39" t="s">
        <v>12</v>
      </c>
      <c r="B43" s="33">
        <v>449</v>
      </c>
      <c r="C43" s="33">
        <v>483</v>
      </c>
      <c r="D43" s="33"/>
      <c r="E43" s="40">
        <f t="shared" si="4"/>
        <v>1.0757238307349666</v>
      </c>
      <c r="F43" s="34">
        <f>B43+C43</f>
        <v>932</v>
      </c>
    </row>
    <row r="44" spans="1:6" ht="20" customHeight="1" x14ac:dyDescent="0.2">
      <c r="A44" s="39" t="s">
        <v>51</v>
      </c>
      <c r="B44" s="33">
        <v>280</v>
      </c>
      <c r="C44" s="33">
        <v>345</v>
      </c>
      <c r="D44" s="33"/>
      <c r="E44" s="40">
        <f t="shared" si="4"/>
        <v>1.2321428571428572</v>
      </c>
      <c r="F44" s="34">
        <f>B44+C44</f>
        <v>625</v>
      </c>
    </row>
    <row r="45" spans="1:6" ht="20" customHeight="1" x14ac:dyDescent="0.2">
      <c r="A45" s="39" t="s">
        <v>14</v>
      </c>
      <c r="B45" s="33">
        <v>32</v>
      </c>
      <c r="C45" s="33">
        <v>25</v>
      </c>
      <c r="D45" s="33"/>
      <c r="E45" s="40">
        <f t="shared" si="4"/>
        <v>0.78125</v>
      </c>
      <c r="F45" s="34">
        <f>B45+C45</f>
        <v>57</v>
      </c>
    </row>
    <row r="46" spans="1:6" ht="20" customHeight="1" x14ac:dyDescent="0.2">
      <c r="A46" s="49" t="s">
        <v>52</v>
      </c>
      <c r="B46" s="50">
        <v>51</v>
      </c>
      <c r="C46" s="50">
        <v>43</v>
      </c>
      <c r="D46" s="50"/>
      <c r="E46" s="51">
        <f t="shared" si="4"/>
        <v>0.84313725490196079</v>
      </c>
      <c r="F46" s="52">
        <f>B46+C46</f>
        <v>94</v>
      </c>
    </row>
    <row r="47" spans="1:6" s="42" customFormat="1" ht="20" customHeight="1" x14ac:dyDescent="0.2">
      <c r="B47" s="43">
        <f>SUM(B36:B46)</f>
        <v>2294</v>
      </c>
      <c r="C47" s="43"/>
      <c r="D47" s="43"/>
      <c r="E47" s="44"/>
      <c r="F47" s="44"/>
    </row>
  </sheetData>
  <mergeCells count="3">
    <mergeCell ref="A3:B3"/>
    <mergeCell ref="A19:B19"/>
    <mergeCell ref="A35:B35"/>
  </mergeCells>
  <conditionalFormatting sqref="E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4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{812F3AF4-86B2-3444-85FE-60842A508D2F}</x14:id>
        </ext>
      </extLst>
    </cfRule>
  </conditionalFormatting>
  <conditionalFormatting sqref="E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{42635D65-5834-6840-AAFB-65FEDEEDD03B}</x14:id>
        </ext>
      </extLst>
    </cfRule>
  </conditionalFormatting>
  <conditionalFormatting sqref="E3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6:E4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{06D2095E-6DBB-934E-86E8-A827E743C14F}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2F3AF4-86B2-3444-85FE-60842A508D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E4:E14</xm:sqref>
        </x14:conditionalFormatting>
        <x14:conditionalFormatting xmlns:xm="http://schemas.microsoft.com/office/excel/2006/main">
          <x14:cfRule type="dataBar" id="{42635D65-5834-6840-AAFB-65FEDEEDD03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E20:E30</xm:sqref>
        </x14:conditionalFormatting>
        <x14:conditionalFormatting xmlns:xm="http://schemas.microsoft.com/office/excel/2006/main">
          <x14:cfRule type="dataBar" id="{06D2095E-6DBB-934E-86E8-A827E743C14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E36:E46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1D4C-E63F-A84D-B1EE-C8D7DD493ED1}">
  <dimension ref="A1:R42"/>
  <sheetViews>
    <sheetView zoomScale="120" zoomScaleNormal="120" workbookViewId="0">
      <selection sqref="A1:F27"/>
    </sheetView>
  </sheetViews>
  <sheetFormatPr baseColWidth="10" defaultRowHeight="20" customHeight="1" x14ac:dyDescent="0.2"/>
  <cols>
    <col min="1" max="1" width="14.83203125" style="32" customWidth="1"/>
    <col min="2" max="3" width="12.83203125" style="32" customWidth="1"/>
    <col min="4" max="4" width="2.83203125" style="32" customWidth="1"/>
    <col min="5" max="5" width="15.83203125" style="32" customWidth="1"/>
    <col min="6" max="6" width="7.83203125" style="32" customWidth="1"/>
    <col min="7" max="7" width="10.83203125" style="32"/>
    <col min="8" max="8" width="14.83203125" style="32" customWidth="1"/>
    <col min="9" max="10" width="12.83203125" style="32" customWidth="1"/>
    <col min="11" max="11" width="2.83203125" style="32" customWidth="1"/>
    <col min="12" max="12" width="15.83203125" style="32" customWidth="1"/>
    <col min="13" max="13" width="7.83203125" style="32" customWidth="1"/>
    <col min="14" max="14" width="12.83203125" style="32" customWidth="1"/>
    <col min="15" max="15" width="34.6640625" style="32" bestFit="1" customWidth="1"/>
    <col min="16" max="16" width="6.1640625" style="32" bestFit="1" customWidth="1"/>
    <col min="17" max="17" width="15.83203125" style="32" customWidth="1"/>
    <col min="18" max="18" width="7.83203125" style="32" customWidth="1"/>
    <col min="19" max="16384" width="10.83203125" style="32"/>
  </cols>
  <sheetData>
    <row r="1" spans="1:16" ht="20" customHeight="1" x14ac:dyDescent="0.2">
      <c r="A1" s="31" t="s">
        <v>53</v>
      </c>
      <c r="O1" s="32" t="s">
        <v>55</v>
      </c>
      <c r="P1" s="33" t="str">
        <f>IF((B14+B28+B42)/3-P2=0,"OK","Fehler")</f>
        <v>OK</v>
      </c>
    </row>
    <row r="2" spans="1:16" ht="20" customHeight="1" x14ac:dyDescent="0.2">
      <c r="A2" s="32" t="s">
        <v>63</v>
      </c>
      <c r="O2" s="32" t="s">
        <v>56</v>
      </c>
      <c r="P2" s="34">
        <f>SUM(B4:B12)</f>
        <v>2236</v>
      </c>
    </row>
    <row r="3" spans="1:16" ht="20" customHeight="1" x14ac:dyDescent="0.2">
      <c r="A3" s="68" t="s">
        <v>0</v>
      </c>
      <c r="B3" s="68"/>
      <c r="C3" s="35" t="s">
        <v>1</v>
      </c>
      <c r="D3" s="35"/>
      <c r="E3" s="36" t="s">
        <v>4</v>
      </c>
      <c r="F3" s="37" t="s">
        <v>2</v>
      </c>
      <c r="O3" s="32" t="s">
        <v>57</v>
      </c>
      <c r="P3" s="38">
        <f>100/P2</f>
        <v>4.4722719141323794E-2</v>
      </c>
    </row>
    <row r="4" spans="1:16" ht="20" customHeight="1" x14ac:dyDescent="0.2">
      <c r="A4" s="45" t="s">
        <v>48</v>
      </c>
      <c r="B4" s="46">
        <v>150</v>
      </c>
      <c r="C4" s="46">
        <v>294</v>
      </c>
      <c r="D4" s="46"/>
      <c r="E4" s="47">
        <f t="shared" ref="E4:E12" si="0">C4/B4</f>
        <v>1.96</v>
      </c>
      <c r="F4" s="48">
        <f>B4+C4</f>
        <v>444</v>
      </c>
      <c r="O4" s="32" t="s">
        <v>58</v>
      </c>
      <c r="P4" s="38">
        <f>200/P2</f>
        <v>8.9445438282647588E-2</v>
      </c>
    </row>
    <row r="5" spans="1:16" ht="20" customHeight="1" x14ac:dyDescent="0.2">
      <c r="A5" s="39" t="s">
        <v>6</v>
      </c>
      <c r="B5" s="33">
        <v>140</v>
      </c>
      <c r="C5" s="33">
        <v>39</v>
      </c>
      <c r="D5" s="33"/>
      <c r="E5" s="40">
        <f t="shared" si="0"/>
        <v>0.27857142857142858</v>
      </c>
      <c r="F5" s="34">
        <f t="shared" ref="F5:F9" si="1">B5+C5</f>
        <v>179</v>
      </c>
    </row>
    <row r="6" spans="1:16" ht="20" customHeight="1" x14ac:dyDescent="0.2">
      <c r="A6" s="39" t="s">
        <v>8</v>
      </c>
      <c r="B6" s="33">
        <v>288</v>
      </c>
      <c r="C6" s="33">
        <v>548</v>
      </c>
      <c r="D6" s="33"/>
      <c r="E6" s="40">
        <f t="shared" si="0"/>
        <v>1.9027777777777777</v>
      </c>
      <c r="F6" s="34">
        <f t="shared" si="1"/>
        <v>836</v>
      </c>
    </row>
    <row r="7" spans="1:16" ht="20" customHeight="1" x14ac:dyDescent="0.2">
      <c r="A7" s="56" t="s">
        <v>61</v>
      </c>
      <c r="B7" s="57">
        <v>27</v>
      </c>
      <c r="C7" s="57">
        <v>283</v>
      </c>
      <c r="D7" s="57"/>
      <c r="E7" s="58">
        <f t="shared" si="0"/>
        <v>10.481481481481481</v>
      </c>
      <c r="F7" s="59">
        <f t="shared" si="1"/>
        <v>310</v>
      </c>
    </row>
    <row r="8" spans="1:16" ht="20" customHeight="1" x14ac:dyDescent="0.2">
      <c r="A8" s="39" t="s">
        <v>10</v>
      </c>
      <c r="B8" s="33">
        <v>123</v>
      </c>
      <c r="C8" s="33">
        <v>102</v>
      </c>
      <c r="D8" s="33"/>
      <c r="E8" s="40">
        <f t="shared" si="0"/>
        <v>0.82926829268292679</v>
      </c>
      <c r="F8" s="34">
        <f t="shared" si="1"/>
        <v>225</v>
      </c>
    </row>
    <row r="9" spans="1:16" ht="20" customHeight="1" x14ac:dyDescent="0.2">
      <c r="A9" s="39" t="s">
        <v>11</v>
      </c>
      <c r="B9" s="33">
        <v>747</v>
      </c>
      <c r="C9" s="33">
        <v>578</v>
      </c>
      <c r="D9" s="33"/>
      <c r="E9" s="40">
        <f t="shared" si="0"/>
        <v>0.77376171352074963</v>
      </c>
      <c r="F9" s="34">
        <f t="shared" si="1"/>
        <v>1325</v>
      </c>
    </row>
    <row r="10" spans="1:16" ht="20" customHeight="1" x14ac:dyDescent="0.2">
      <c r="A10" s="39" t="s">
        <v>12</v>
      </c>
      <c r="B10" s="33">
        <v>449</v>
      </c>
      <c r="C10" s="33">
        <v>483</v>
      </c>
      <c r="D10" s="33"/>
      <c r="E10" s="40">
        <f t="shared" si="0"/>
        <v>1.0757238307349666</v>
      </c>
      <c r="F10" s="34">
        <f>B10+C10</f>
        <v>932</v>
      </c>
    </row>
    <row r="11" spans="1:16" ht="20" customHeight="1" x14ac:dyDescent="0.2">
      <c r="A11" s="39" t="s">
        <v>51</v>
      </c>
      <c r="B11" s="33">
        <v>280</v>
      </c>
      <c r="C11" s="33">
        <v>345</v>
      </c>
      <c r="D11" s="33"/>
      <c r="E11" s="40">
        <f t="shared" si="0"/>
        <v>1.2321428571428572</v>
      </c>
      <c r="F11" s="34">
        <f>B11+C11</f>
        <v>625</v>
      </c>
    </row>
    <row r="12" spans="1:16" ht="20" customHeight="1" x14ac:dyDescent="0.2">
      <c r="A12" s="49" t="s">
        <v>14</v>
      </c>
      <c r="B12" s="50">
        <v>32</v>
      </c>
      <c r="C12" s="50">
        <v>25</v>
      </c>
      <c r="D12" s="50"/>
      <c r="E12" s="51">
        <f t="shared" si="0"/>
        <v>0.78125</v>
      </c>
      <c r="F12" s="52">
        <f>B12+C12</f>
        <v>57</v>
      </c>
    </row>
    <row r="13" spans="1:16" s="64" customFormat="1" ht="20" customHeight="1" x14ac:dyDescent="0.2">
      <c r="A13" s="60" t="s">
        <v>62</v>
      </c>
      <c r="B13" s="61"/>
      <c r="C13" s="61"/>
      <c r="D13" s="61"/>
      <c r="E13" s="62"/>
      <c r="F13" s="63"/>
    </row>
    <row r="14" spans="1:16" s="42" customFormat="1" ht="20" customHeight="1" x14ac:dyDescent="0.2">
      <c r="B14" s="43">
        <f>SUM(B4:B12)</f>
        <v>2236</v>
      </c>
      <c r="C14" s="43"/>
      <c r="D14" s="43"/>
      <c r="E14" s="44"/>
      <c r="F14" s="44"/>
    </row>
    <row r="15" spans="1:16" ht="20" customHeight="1" x14ac:dyDescent="0.2">
      <c r="A15" s="31" t="s">
        <v>53</v>
      </c>
    </row>
    <row r="16" spans="1:16" ht="20" customHeight="1" x14ac:dyDescent="0.2">
      <c r="A16" s="32" t="s">
        <v>59</v>
      </c>
    </row>
    <row r="17" spans="1:14" ht="20" customHeight="1" x14ac:dyDescent="0.2">
      <c r="A17" s="68" t="s">
        <v>0</v>
      </c>
      <c r="B17" s="68"/>
      <c r="C17" s="35" t="s">
        <v>1</v>
      </c>
      <c r="D17" s="35"/>
      <c r="E17" s="36" t="s">
        <v>4</v>
      </c>
      <c r="F17" s="37" t="s">
        <v>2</v>
      </c>
    </row>
    <row r="18" spans="1:14" ht="20" customHeight="1" x14ac:dyDescent="0.2">
      <c r="A18" s="45" t="s">
        <v>48</v>
      </c>
      <c r="B18" s="46">
        <v>150</v>
      </c>
      <c r="C18" s="46">
        <v>294</v>
      </c>
      <c r="D18" s="46"/>
      <c r="E18" s="47">
        <f t="shared" ref="E18:E26" si="2">C18/B18</f>
        <v>1.96</v>
      </c>
      <c r="F18" s="48">
        <f>B18+C18</f>
        <v>444</v>
      </c>
    </row>
    <row r="19" spans="1:14" ht="20" customHeight="1" x14ac:dyDescent="0.2">
      <c r="A19" s="39" t="s">
        <v>6</v>
      </c>
      <c r="B19" s="33">
        <v>140</v>
      </c>
      <c r="C19" s="33">
        <v>39</v>
      </c>
      <c r="D19" s="33"/>
      <c r="E19" s="40">
        <f t="shared" si="2"/>
        <v>0.27857142857142858</v>
      </c>
      <c r="F19" s="34">
        <f t="shared" ref="F19:F23" si="3">B19+C19</f>
        <v>179</v>
      </c>
    </row>
    <row r="20" spans="1:14" ht="20" customHeight="1" x14ac:dyDescent="0.2">
      <c r="A20" s="39" t="s">
        <v>8</v>
      </c>
      <c r="B20" s="33">
        <v>288</v>
      </c>
      <c r="C20" s="33">
        <v>548</v>
      </c>
      <c r="D20" s="33"/>
      <c r="E20" s="40">
        <f t="shared" si="2"/>
        <v>1.9027777777777777</v>
      </c>
      <c r="F20" s="34">
        <f t="shared" si="3"/>
        <v>836</v>
      </c>
    </row>
    <row r="21" spans="1:14" ht="20" customHeight="1" x14ac:dyDescent="0.2">
      <c r="A21" s="56" t="s">
        <v>61</v>
      </c>
      <c r="B21" s="57">
        <v>127</v>
      </c>
      <c r="C21" s="57">
        <v>283</v>
      </c>
      <c r="D21" s="57"/>
      <c r="E21" s="65">
        <f t="shared" si="2"/>
        <v>2.2283464566929134</v>
      </c>
      <c r="F21" s="59">
        <f t="shared" si="3"/>
        <v>410</v>
      </c>
    </row>
    <row r="22" spans="1:14" ht="20" customHeight="1" x14ac:dyDescent="0.2">
      <c r="A22" s="39" t="s">
        <v>10</v>
      </c>
      <c r="B22" s="33">
        <v>123</v>
      </c>
      <c r="C22" s="33">
        <v>102</v>
      </c>
      <c r="D22" s="33"/>
      <c r="E22" s="40">
        <f t="shared" si="2"/>
        <v>0.82926829268292679</v>
      </c>
      <c r="F22" s="34">
        <f t="shared" si="3"/>
        <v>225</v>
      </c>
    </row>
    <row r="23" spans="1:14" ht="20" customHeight="1" x14ac:dyDescent="0.2">
      <c r="A23" s="39" t="s">
        <v>11</v>
      </c>
      <c r="B23" s="33">
        <v>647</v>
      </c>
      <c r="C23" s="33">
        <v>578</v>
      </c>
      <c r="D23" s="33"/>
      <c r="E23" s="40">
        <f t="shared" si="2"/>
        <v>0.89335394126738799</v>
      </c>
      <c r="F23" s="34">
        <f t="shared" si="3"/>
        <v>1225</v>
      </c>
    </row>
    <row r="24" spans="1:14" ht="20" customHeight="1" x14ac:dyDescent="0.2">
      <c r="A24" s="39" t="s">
        <v>12</v>
      </c>
      <c r="B24" s="33">
        <v>449</v>
      </c>
      <c r="C24" s="33">
        <v>483</v>
      </c>
      <c r="D24" s="33"/>
      <c r="E24" s="40">
        <f t="shared" si="2"/>
        <v>1.0757238307349666</v>
      </c>
      <c r="F24" s="34">
        <f>B24+C24</f>
        <v>932</v>
      </c>
    </row>
    <row r="25" spans="1:14" ht="20" customHeight="1" x14ac:dyDescent="0.2">
      <c r="A25" s="39" t="s">
        <v>51</v>
      </c>
      <c r="B25" s="33">
        <v>280</v>
      </c>
      <c r="C25" s="33">
        <v>345</v>
      </c>
      <c r="D25" s="33"/>
      <c r="E25" s="40">
        <f t="shared" si="2"/>
        <v>1.2321428571428572</v>
      </c>
      <c r="F25" s="34">
        <f>B25+C25</f>
        <v>625</v>
      </c>
    </row>
    <row r="26" spans="1:14" ht="20" customHeight="1" x14ac:dyDescent="0.2">
      <c r="A26" s="49" t="s">
        <v>14</v>
      </c>
      <c r="B26" s="50">
        <v>32</v>
      </c>
      <c r="C26" s="50">
        <v>25</v>
      </c>
      <c r="D26" s="50"/>
      <c r="E26" s="51">
        <f t="shared" si="2"/>
        <v>0.78125</v>
      </c>
      <c r="F26" s="52">
        <f>B26+C26</f>
        <v>57</v>
      </c>
    </row>
    <row r="27" spans="1:14" s="42" customFormat="1" ht="20" customHeight="1" x14ac:dyDescent="0.2">
      <c r="A27" s="60" t="s">
        <v>62</v>
      </c>
      <c r="B27" s="61"/>
      <c r="C27" s="61"/>
      <c r="D27" s="61"/>
      <c r="E27" s="62"/>
      <c r="F27" s="63"/>
      <c r="G27" s="64"/>
    </row>
    <row r="28" spans="1:14" ht="20" customHeight="1" x14ac:dyDescent="0.2">
      <c r="A28" s="42"/>
      <c r="B28" s="43">
        <f>SUM(B18:B26)</f>
        <v>2236</v>
      </c>
      <c r="C28" s="43"/>
      <c r="D28" s="43"/>
      <c r="E28" s="44"/>
      <c r="F28" s="44"/>
      <c r="G28" s="42"/>
    </row>
    <row r="29" spans="1:14" ht="20" customHeight="1" x14ac:dyDescent="0.2">
      <c r="A29" s="31" t="s">
        <v>53</v>
      </c>
      <c r="H29" s="31" t="s">
        <v>66</v>
      </c>
    </row>
    <row r="30" spans="1:14" ht="20" customHeight="1" x14ac:dyDescent="0.2">
      <c r="A30" s="32" t="s">
        <v>60</v>
      </c>
      <c r="H30" s="32" t="s">
        <v>68</v>
      </c>
    </row>
    <row r="31" spans="1:14" ht="20" customHeight="1" x14ac:dyDescent="0.2">
      <c r="A31" s="68" t="s">
        <v>0</v>
      </c>
      <c r="B31" s="68"/>
      <c r="C31" s="35" t="s">
        <v>1</v>
      </c>
      <c r="D31" s="35"/>
      <c r="E31" s="36" t="s">
        <v>4</v>
      </c>
      <c r="F31" s="37" t="s">
        <v>2</v>
      </c>
      <c r="H31" s="68" t="s">
        <v>0</v>
      </c>
      <c r="I31" s="68"/>
      <c r="J31" s="35" t="s">
        <v>1</v>
      </c>
      <c r="K31" s="35"/>
      <c r="L31" s="36" t="s">
        <v>4</v>
      </c>
      <c r="M31" s="37" t="s">
        <v>2</v>
      </c>
      <c r="N31" s="37"/>
    </row>
    <row r="32" spans="1:14" ht="20" customHeight="1" x14ac:dyDescent="0.2">
      <c r="A32" s="45" t="s">
        <v>48</v>
      </c>
      <c r="B32" s="46">
        <v>150</v>
      </c>
      <c r="C32" s="46">
        <v>294</v>
      </c>
      <c r="D32" s="46"/>
      <c r="E32" s="47">
        <f t="shared" ref="E32:E40" si="4">C32/B32</f>
        <v>1.96</v>
      </c>
      <c r="F32" s="48">
        <f t="shared" ref="F32:F40" si="5">B32+C32</f>
        <v>444</v>
      </c>
      <c r="H32" s="45" t="s">
        <v>65</v>
      </c>
      <c r="I32" s="46">
        <v>172</v>
      </c>
      <c r="J32" s="46">
        <v>314</v>
      </c>
      <c r="K32" s="46"/>
      <c r="L32" s="47">
        <f>J32/I32</f>
        <v>1.8255813953488371</v>
      </c>
      <c r="M32" s="48">
        <f t="shared" ref="M32:M40" si="6">I32+J32</f>
        <v>486</v>
      </c>
      <c r="N32" s="34"/>
    </row>
    <row r="33" spans="1:18" ht="20" customHeight="1" x14ac:dyDescent="0.2">
      <c r="A33" s="39" t="s">
        <v>6</v>
      </c>
      <c r="B33" s="33">
        <v>140</v>
      </c>
      <c r="C33" s="33">
        <v>39</v>
      </c>
      <c r="D33" s="33"/>
      <c r="E33" s="40">
        <f t="shared" si="4"/>
        <v>0.27857142857142858</v>
      </c>
      <c r="F33" s="34">
        <f t="shared" si="5"/>
        <v>179</v>
      </c>
      <c r="H33" s="39" t="s">
        <v>21</v>
      </c>
      <c r="I33" s="33">
        <v>128</v>
      </c>
      <c r="J33" s="33">
        <v>64</v>
      </c>
      <c r="K33" s="33"/>
      <c r="L33" s="40">
        <f t="shared" ref="L33:L40" si="7">J33/I33</f>
        <v>0.5</v>
      </c>
      <c r="M33" s="34">
        <f t="shared" si="6"/>
        <v>192</v>
      </c>
      <c r="N33" s="34"/>
    </row>
    <row r="34" spans="1:18" ht="20" customHeight="1" x14ac:dyDescent="0.2">
      <c r="A34" s="39" t="s">
        <v>8</v>
      </c>
      <c r="B34" s="33">
        <v>288</v>
      </c>
      <c r="C34" s="33">
        <v>548</v>
      </c>
      <c r="D34" s="33"/>
      <c r="E34" s="40">
        <f t="shared" si="4"/>
        <v>1.9027777777777777</v>
      </c>
      <c r="F34" s="34">
        <f t="shared" si="5"/>
        <v>836</v>
      </c>
      <c r="H34" s="39" t="s">
        <v>26</v>
      </c>
      <c r="I34" s="33">
        <v>372</v>
      </c>
      <c r="J34" s="33">
        <v>581</v>
      </c>
      <c r="K34" s="33"/>
      <c r="L34" s="40">
        <f t="shared" si="7"/>
        <v>1.5618279569892473</v>
      </c>
      <c r="M34" s="34">
        <f t="shared" si="6"/>
        <v>953</v>
      </c>
      <c r="N34" s="34"/>
    </row>
    <row r="35" spans="1:18" ht="20" customHeight="1" x14ac:dyDescent="0.2">
      <c r="A35" s="56" t="s">
        <v>61</v>
      </c>
      <c r="B35" s="57">
        <v>227</v>
      </c>
      <c r="C35" s="57">
        <v>283</v>
      </c>
      <c r="D35" s="57"/>
      <c r="E35" s="65">
        <f t="shared" si="4"/>
        <v>1.2466960352422907</v>
      </c>
      <c r="F35" s="59">
        <f t="shared" si="5"/>
        <v>510</v>
      </c>
      <c r="H35" s="56" t="s">
        <v>67</v>
      </c>
      <c r="I35" s="57">
        <v>154</v>
      </c>
      <c r="J35" s="57">
        <v>194</v>
      </c>
      <c r="K35" s="57"/>
      <c r="L35" s="65">
        <f t="shared" si="7"/>
        <v>1.2597402597402598</v>
      </c>
      <c r="M35" s="59">
        <f t="shared" si="6"/>
        <v>348</v>
      </c>
      <c r="N35" s="34"/>
    </row>
    <row r="36" spans="1:18" ht="20" customHeight="1" x14ac:dyDescent="0.2">
      <c r="A36" s="39" t="s">
        <v>10</v>
      </c>
      <c r="B36" s="33">
        <v>123</v>
      </c>
      <c r="C36" s="33">
        <v>102</v>
      </c>
      <c r="D36" s="33"/>
      <c r="E36" s="40">
        <f t="shared" si="4"/>
        <v>0.82926829268292679</v>
      </c>
      <c r="F36" s="34">
        <f t="shared" si="5"/>
        <v>225</v>
      </c>
      <c r="H36" s="39" t="s">
        <v>22</v>
      </c>
      <c r="I36" s="33">
        <v>159</v>
      </c>
      <c r="J36" s="33">
        <v>121</v>
      </c>
      <c r="K36" s="33"/>
      <c r="L36" s="40">
        <f t="shared" si="7"/>
        <v>0.76100628930817615</v>
      </c>
      <c r="M36" s="34">
        <f t="shared" si="6"/>
        <v>280</v>
      </c>
      <c r="N36" s="34"/>
    </row>
    <row r="37" spans="1:18" ht="20" customHeight="1" x14ac:dyDescent="0.2">
      <c r="A37" s="39" t="s">
        <v>11</v>
      </c>
      <c r="B37" s="33">
        <v>547</v>
      </c>
      <c r="C37" s="33">
        <v>578</v>
      </c>
      <c r="D37" s="33"/>
      <c r="E37" s="40">
        <f t="shared" si="4"/>
        <v>1.0566727605118831</v>
      </c>
      <c r="F37" s="34">
        <f t="shared" si="5"/>
        <v>1125</v>
      </c>
      <c r="H37" s="39" t="s">
        <v>28</v>
      </c>
      <c r="I37" s="33">
        <v>590</v>
      </c>
      <c r="J37" s="33">
        <v>573</v>
      </c>
      <c r="K37" s="33"/>
      <c r="L37" s="40">
        <f t="shared" si="7"/>
        <v>0.97118644067796611</v>
      </c>
      <c r="M37" s="34">
        <f t="shared" si="6"/>
        <v>1163</v>
      </c>
      <c r="N37" s="34"/>
    </row>
    <row r="38" spans="1:18" ht="20" customHeight="1" x14ac:dyDescent="0.2">
      <c r="A38" s="39" t="s">
        <v>12</v>
      </c>
      <c r="B38" s="33">
        <v>449</v>
      </c>
      <c r="C38" s="33">
        <v>483</v>
      </c>
      <c r="D38" s="33"/>
      <c r="E38" s="40">
        <f t="shared" si="4"/>
        <v>1.0757238307349666</v>
      </c>
      <c r="F38" s="34">
        <f t="shared" si="5"/>
        <v>932</v>
      </c>
      <c r="H38" s="39" t="s">
        <v>24</v>
      </c>
      <c r="I38" s="33">
        <v>446</v>
      </c>
      <c r="J38" s="33">
        <v>510</v>
      </c>
      <c r="K38" s="33"/>
      <c r="L38" s="40">
        <f t="shared" si="7"/>
        <v>1.1434977578475336</v>
      </c>
      <c r="M38" s="34">
        <f t="shared" si="6"/>
        <v>956</v>
      </c>
      <c r="N38" s="34"/>
    </row>
    <row r="39" spans="1:18" s="42" customFormat="1" ht="20" customHeight="1" x14ac:dyDescent="0.2">
      <c r="A39" s="39" t="s">
        <v>51</v>
      </c>
      <c r="B39" s="33">
        <v>280</v>
      </c>
      <c r="C39" s="33">
        <v>345</v>
      </c>
      <c r="D39" s="33"/>
      <c r="E39" s="40">
        <f t="shared" si="4"/>
        <v>1.2321428571428572</v>
      </c>
      <c r="F39" s="34">
        <f t="shared" si="5"/>
        <v>625</v>
      </c>
      <c r="H39" s="39" t="s">
        <v>64</v>
      </c>
      <c r="I39" s="33">
        <v>178</v>
      </c>
      <c r="J39" s="33">
        <v>160</v>
      </c>
      <c r="K39" s="33"/>
      <c r="L39" s="40">
        <f t="shared" si="7"/>
        <v>0.898876404494382</v>
      </c>
      <c r="M39" s="34">
        <f t="shared" si="6"/>
        <v>338</v>
      </c>
      <c r="N39" s="34"/>
      <c r="O39" s="43"/>
      <c r="P39" s="43"/>
      <c r="Q39" s="44"/>
      <c r="R39" s="44"/>
    </row>
    <row r="40" spans="1:18" ht="20" customHeight="1" x14ac:dyDescent="0.2">
      <c r="A40" s="49" t="s">
        <v>14</v>
      </c>
      <c r="B40" s="50">
        <v>32</v>
      </c>
      <c r="C40" s="50">
        <v>25</v>
      </c>
      <c r="D40" s="50"/>
      <c r="E40" s="51">
        <f t="shared" si="4"/>
        <v>0.78125</v>
      </c>
      <c r="F40" s="52">
        <f t="shared" si="5"/>
        <v>57</v>
      </c>
      <c r="H40" s="49" t="s">
        <v>14</v>
      </c>
      <c r="I40" s="50">
        <v>50</v>
      </c>
      <c r="J40" s="50">
        <v>45</v>
      </c>
      <c r="K40" s="50"/>
      <c r="L40" s="51">
        <f t="shared" si="7"/>
        <v>0.9</v>
      </c>
      <c r="M40" s="52">
        <f t="shared" si="6"/>
        <v>95</v>
      </c>
      <c r="N40" s="34"/>
    </row>
    <row r="41" spans="1:18" ht="20" customHeight="1" x14ac:dyDescent="0.2">
      <c r="A41" s="60" t="s">
        <v>62</v>
      </c>
      <c r="B41" s="61"/>
      <c r="C41" s="61"/>
      <c r="D41" s="61"/>
      <c r="E41" s="62"/>
      <c r="F41" s="63"/>
      <c r="H41" s="60" t="s">
        <v>62</v>
      </c>
      <c r="I41" s="61"/>
      <c r="J41" s="61"/>
      <c r="K41" s="61"/>
      <c r="L41" s="62"/>
      <c r="M41" s="63"/>
    </row>
    <row r="42" spans="1:18" ht="20" customHeight="1" x14ac:dyDescent="0.2">
      <c r="A42" s="42"/>
      <c r="B42" s="43">
        <f>SUM(B32:B40)</f>
        <v>2236</v>
      </c>
      <c r="C42" s="43"/>
      <c r="D42" s="43"/>
      <c r="E42" s="44"/>
      <c r="F42" s="44"/>
    </row>
  </sheetData>
  <mergeCells count="4">
    <mergeCell ref="A3:B3"/>
    <mergeCell ref="A17:B17"/>
    <mergeCell ref="A31:B31"/>
    <mergeCell ref="H31:I31"/>
  </mergeCells>
  <conditionalFormatting sqref="E3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3">
    <cfRule type="dataBar" priority="28">
      <dataBar>
        <cfvo type="min"/>
        <cfvo type="num" val="10.48"/>
        <color theme="9"/>
      </dataBar>
      <extLst>
        <ext xmlns:x14="http://schemas.microsoft.com/office/spreadsheetml/2009/9/main" uri="{B025F937-C7B1-47D3-B67F-A62EFF666E3E}">
          <x14:id>{4B35CC74-A0E3-4846-AB93-2DBE7DB0EDFA}</x14:id>
        </ext>
      </extLst>
    </cfRule>
  </conditionalFormatting>
  <conditionalFormatting sqref="E1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27">
    <cfRule type="dataBar" priority="13">
      <dataBar>
        <cfvo type="min"/>
        <cfvo type="num" val="10.48"/>
        <color theme="9"/>
      </dataBar>
      <extLst>
        <ext xmlns:x14="http://schemas.microsoft.com/office/spreadsheetml/2009/9/main" uri="{B025F937-C7B1-47D3-B67F-A62EFF666E3E}">
          <x14:id>{D96F6B78-BB2A-E347-BF0B-363A9C5C7505}</x14:id>
        </ext>
      </extLst>
    </cfRule>
  </conditionalFormatting>
  <conditionalFormatting sqref="E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:E41">
    <cfRule type="dataBar" priority="10">
      <dataBar>
        <cfvo type="min"/>
        <cfvo type="num" val="10.48"/>
        <color theme="9"/>
      </dataBar>
      <extLst>
        <ext xmlns:x14="http://schemas.microsoft.com/office/spreadsheetml/2009/9/main" uri="{B025F937-C7B1-47D3-B67F-A62EFF666E3E}">
          <x14:id>{B7A6A40D-9378-714E-AD99-F516F1585A03}</x14:id>
        </ext>
      </extLst>
    </cfRule>
  </conditionalFormatting>
  <conditionalFormatting sqref="L3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2:L41">
    <cfRule type="dataBar" priority="1">
      <dataBar>
        <cfvo type="min"/>
        <cfvo type="num" val="10.48"/>
        <color theme="9"/>
      </dataBar>
      <extLst>
        <ext xmlns:x14="http://schemas.microsoft.com/office/spreadsheetml/2009/9/main" uri="{B025F937-C7B1-47D3-B67F-A62EFF666E3E}">
          <x14:id>{0A8CE1CB-BF2A-A840-BD09-7A0945D735DF}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35CC74-A0E3-4846-AB93-2DBE7DB0EDFA}">
            <x14:dataBar minLength="0" maxLength="100" border="1" gradient="0">
              <x14:cfvo type="autoMin"/>
              <x14:cfvo type="num">
                <xm:f>10.48</xm:f>
              </x14:cfvo>
              <x14:borderColor rgb="FF000000"/>
              <x14:negativeFillColor rgb="FFFF0000"/>
              <x14:axisColor rgb="FF000000"/>
            </x14:dataBar>
          </x14:cfRule>
          <xm:sqref>E4:E13</xm:sqref>
        </x14:conditionalFormatting>
        <x14:conditionalFormatting xmlns:xm="http://schemas.microsoft.com/office/excel/2006/main">
          <x14:cfRule type="dataBar" id="{D96F6B78-BB2A-E347-BF0B-363A9C5C7505}">
            <x14:dataBar minLength="0" maxLength="100" border="1" gradient="0">
              <x14:cfvo type="autoMin"/>
              <x14:cfvo type="num">
                <xm:f>10.48</xm:f>
              </x14:cfvo>
              <x14:borderColor rgb="FF000000"/>
              <x14:negativeFillColor rgb="FFFF0000"/>
              <x14:axisColor rgb="FF000000"/>
            </x14:dataBar>
          </x14:cfRule>
          <xm:sqref>E18:E27</xm:sqref>
        </x14:conditionalFormatting>
        <x14:conditionalFormatting xmlns:xm="http://schemas.microsoft.com/office/excel/2006/main">
          <x14:cfRule type="dataBar" id="{B7A6A40D-9378-714E-AD99-F516F1585A03}">
            <x14:dataBar minLength="0" maxLength="100" border="1" gradient="0">
              <x14:cfvo type="autoMin"/>
              <x14:cfvo type="num">
                <xm:f>10.48</xm:f>
              </x14:cfvo>
              <x14:borderColor rgb="FF000000"/>
              <x14:negativeFillColor rgb="FFFF0000"/>
              <x14:axisColor rgb="FF000000"/>
            </x14:dataBar>
          </x14:cfRule>
          <xm:sqref>E32:E41</xm:sqref>
        </x14:conditionalFormatting>
        <x14:conditionalFormatting xmlns:xm="http://schemas.microsoft.com/office/excel/2006/main">
          <x14:cfRule type="dataBar" id="{0A8CE1CB-BF2A-A840-BD09-7A0945D735DF}">
            <x14:dataBar minLength="0" maxLength="100" border="1" gradient="0">
              <x14:cfvo type="autoMin"/>
              <x14:cfvo type="num">
                <xm:f>10.48</xm:f>
              </x14:cfvo>
              <x14:borderColor rgb="FF000000"/>
              <x14:negativeFillColor rgb="FFFF0000"/>
              <x14:axisColor rgb="FF000000"/>
            </x14:dataBar>
          </x14:cfRule>
          <xm:sqref>L32:L41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Bezirk Frauenfeld</vt:lpstr>
      <vt:lpstr>Weitere Städte</vt:lpstr>
      <vt:lpstr>Szenarien</vt:lpstr>
      <vt:lpstr>Grafiken mit Balken</vt:lpstr>
      <vt:lpstr>Grafiken mit Balken ohne Junge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Rueegg</dc:creator>
  <cp:lastModifiedBy>Andreas Schelling</cp:lastModifiedBy>
  <dcterms:created xsi:type="dcterms:W3CDTF">2020-03-16T15:36:21Z</dcterms:created>
  <dcterms:modified xsi:type="dcterms:W3CDTF">2020-03-19T13:32:48Z</dcterms:modified>
</cp:coreProperties>
</file>